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 Clerk\Documents\PARISH COUNCILS\ST. LAWRENCE\Accounts\2021-22\"/>
    </mc:Choice>
  </mc:AlternateContent>
  <xr:revisionPtr revIDLastSave="0" documentId="13_ncr:1_{C5F05DDA-4AC9-4E22-9DE1-E35E3750A6BF}" xr6:coauthVersionLast="47" xr6:coauthVersionMax="47" xr10:uidLastSave="{00000000-0000-0000-0000-000000000000}"/>
  <bookViews>
    <workbookView xWindow="-120" yWindow="-120" windowWidth="20730" windowHeight="11760" activeTab="2" xr2:uid="{00000000-000D-0000-FFFF-FFFF00000000}"/>
  </bookViews>
  <sheets>
    <sheet name="Bank Rec" sheetId="11" r:id="rId1"/>
    <sheet name="Income" sheetId="8" r:id="rId2"/>
    <sheet name="Expenditure" sheetId="7" r:id="rId3"/>
    <sheet name="Budget" sheetId="10" r:id="rId4"/>
    <sheet name="Annual Return" sheetId="12" r:id="rId5"/>
    <sheet name="Earmarked Reserves" sheetId="14" r:id="rId6"/>
  </sheets>
  <definedNames>
    <definedName name="_xlnm.Print_Area" localSheetId="2">Expenditure!$A$1:$Y$112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2" l="1"/>
  <c r="H49" i="11"/>
  <c r="H51" i="11" s="1"/>
  <c r="H40" i="11"/>
  <c r="H45" i="11" s="1"/>
  <c r="G10" i="14"/>
  <c r="D5" i="12" s="1"/>
  <c r="F10" i="14"/>
  <c r="E10" i="14"/>
  <c r="D10" i="14"/>
  <c r="F49" i="11"/>
  <c r="F51" i="11" s="1"/>
  <c r="F40" i="11"/>
  <c r="F45" i="11" s="1"/>
  <c r="D49" i="11"/>
  <c r="D51" i="11" s="1"/>
  <c r="D40" i="11"/>
  <c r="D45" i="11" s="1"/>
  <c r="D6" i="10" l="1"/>
  <c r="H52" i="11"/>
  <c r="F52" i="11"/>
  <c r="D52" i="11"/>
  <c r="B49" i="11" l="1"/>
  <c r="B51" i="11" s="1"/>
  <c r="B52" i="11" s="1"/>
  <c r="B45" i="11"/>
  <c r="M31" i="10"/>
  <c r="M43" i="10" s="1"/>
  <c r="H32" i="11"/>
  <c r="H34" i="11" s="1"/>
  <c r="H27" i="11"/>
  <c r="H23" i="11"/>
  <c r="H28" i="11" s="1"/>
  <c r="M17" i="10"/>
  <c r="H35" i="11" l="1"/>
  <c r="F18" i="10"/>
  <c r="F32" i="11"/>
  <c r="F34" i="11" s="1"/>
  <c r="F27" i="11"/>
  <c r="F23" i="11"/>
  <c r="F28" i="11" s="1"/>
  <c r="D32" i="11"/>
  <c r="D34" i="11" s="1"/>
  <c r="D27" i="11"/>
  <c r="D23" i="11"/>
  <c r="D28" i="11" s="1"/>
  <c r="B32" i="11"/>
  <c r="B34" i="11" s="1"/>
  <c r="B27" i="11"/>
  <c r="B40" i="11"/>
  <c r="H15" i="11"/>
  <c r="H17" i="11" s="1"/>
  <c r="H10" i="11"/>
  <c r="H5" i="11"/>
  <c r="F15" i="11"/>
  <c r="F17" i="11" s="1"/>
  <c r="F10" i="11"/>
  <c r="F5" i="11"/>
  <c r="M9" i="10"/>
  <c r="M18" i="10"/>
  <c r="M13" i="10"/>
  <c r="D15" i="11"/>
  <c r="D17" i="11" s="1"/>
  <c r="D10" i="11"/>
  <c r="D5" i="11"/>
  <c r="D11" i="11" s="1"/>
  <c r="B23" i="11"/>
  <c r="B28" i="11" s="1"/>
  <c r="B35" i="11" s="1"/>
  <c r="F13" i="10" l="1"/>
  <c r="F43" i="10"/>
  <c r="F35" i="11"/>
  <c r="D35" i="11"/>
  <c r="F11" i="11"/>
  <c r="H11" i="11"/>
  <c r="H18" i="11" s="1"/>
  <c r="F18" i="11"/>
  <c r="D18" i="11"/>
  <c r="F44" i="10" l="1"/>
  <c r="AP112" i="7"/>
  <c r="AP4" i="7"/>
  <c r="D40" i="10" s="1"/>
  <c r="G40" i="10" l="1"/>
  <c r="H40" i="10"/>
  <c r="E40" i="10"/>
  <c r="B5" i="11"/>
  <c r="AO112" i="7" l="1"/>
  <c r="D37" i="10" s="1"/>
  <c r="AO4" i="7"/>
  <c r="E37" i="10" l="1"/>
  <c r="G37" i="10"/>
  <c r="H37" i="10"/>
  <c r="B15" i="11"/>
  <c r="AN112" i="7" l="1"/>
  <c r="AN4" i="7"/>
  <c r="D39" i="10" s="1"/>
  <c r="G39" i="10" l="1"/>
  <c r="H39" i="10"/>
  <c r="E39" i="10"/>
  <c r="AM112" i="7"/>
  <c r="AM4" i="7"/>
  <c r="D38" i="10" s="1"/>
  <c r="G38" i="10" l="1"/>
  <c r="H38" i="10"/>
  <c r="E38" i="10"/>
  <c r="N12" i="8"/>
  <c r="AL4" i="7"/>
  <c r="AK112" i="7" l="1"/>
  <c r="AK4" i="7"/>
  <c r="D36" i="10" s="1"/>
  <c r="G36" i="10" l="1"/>
  <c r="H36" i="10"/>
  <c r="E36" i="10"/>
  <c r="AJ4" i="7"/>
  <c r="D35" i="10" s="1"/>
  <c r="E35" i="10" l="1"/>
  <c r="G35" i="10"/>
  <c r="H35" i="10"/>
  <c r="AF112" i="7"/>
  <c r="AG112" i="7"/>
  <c r="AH112" i="7"/>
  <c r="AI112" i="7"/>
  <c r="AJ112" i="7"/>
  <c r="AI4" i="7"/>
  <c r="D32" i="10" s="1"/>
  <c r="AH4" i="7"/>
  <c r="D19" i="10" s="1"/>
  <c r="AG4" i="7"/>
  <c r="D26" i="10" s="1"/>
  <c r="AF4" i="7"/>
  <c r="AE112" i="7"/>
  <c r="AE4" i="7"/>
  <c r="D29" i="10" s="1"/>
  <c r="G26" i="10" l="1"/>
  <c r="H26" i="10"/>
  <c r="E19" i="10"/>
  <c r="H19" i="10"/>
  <c r="G19" i="10"/>
  <c r="G29" i="10"/>
  <c r="H29" i="10"/>
  <c r="G32" i="10"/>
  <c r="H32" i="10"/>
  <c r="E26" i="10"/>
  <c r="E29" i="10"/>
  <c r="E32" i="10"/>
  <c r="M12" i="8"/>
  <c r="D4" i="10" s="1"/>
  <c r="E4" i="10" l="1"/>
  <c r="AD112" i="7"/>
  <c r="H112" i="7"/>
  <c r="I112" i="7"/>
  <c r="J112" i="7"/>
  <c r="K112" i="7"/>
  <c r="L112" i="7"/>
  <c r="M112" i="7"/>
  <c r="N112" i="7"/>
  <c r="AD4" i="7"/>
  <c r="D31" i="10" s="1"/>
  <c r="G31" i="10" l="1"/>
  <c r="H31" i="10"/>
  <c r="E31" i="10"/>
  <c r="H12" i="8"/>
  <c r="I12" i="8"/>
  <c r="J12" i="8"/>
  <c r="K12" i="8"/>
  <c r="D8" i="10" s="1"/>
  <c r="E8" i="10" s="1"/>
  <c r="L12" i="8"/>
  <c r="G12" i="8"/>
  <c r="D4" i="12" s="1"/>
  <c r="F12" i="8"/>
  <c r="F13" i="8" l="1"/>
  <c r="D5" i="10"/>
  <c r="E5" i="10" s="1"/>
  <c r="F14" i="8"/>
  <c r="B10" i="11"/>
  <c r="B11" i="11" s="1"/>
  <c r="AC112" i="7" l="1"/>
  <c r="AC4" i="7"/>
  <c r="D34" i="10" l="1"/>
  <c r="H34" i="10" s="1"/>
  <c r="D7" i="10"/>
  <c r="C18" i="10"/>
  <c r="C13" i="10"/>
  <c r="E34" i="10" l="1"/>
  <c r="G34" i="10"/>
  <c r="E7" i="10"/>
  <c r="AB112" i="7"/>
  <c r="AB4" i="7"/>
  <c r="G112" i="7" l="1"/>
  <c r="O112" i="7"/>
  <c r="P112" i="7"/>
  <c r="Q112" i="7"/>
  <c r="R112" i="7"/>
  <c r="S112" i="7"/>
  <c r="T112" i="7"/>
  <c r="U112" i="7"/>
  <c r="V112" i="7"/>
  <c r="W112" i="7"/>
  <c r="X112" i="7"/>
  <c r="Y112" i="7"/>
  <c r="Z112" i="7"/>
  <c r="AA112" i="7"/>
  <c r="F112" i="7"/>
  <c r="B17" i="11" s="1"/>
  <c r="Y4" i="7"/>
  <c r="D41" i="10" s="1"/>
  <c r="Z4" i="7"/>
  <c r="D20" i="10" s="1"/>
  <c r="AA4" i="7"/>
  <c r="D30" i="10" s="1"/>
  <c r="P4" i="7"/>
  <c r="D17" i="10" s="1"/>
  <c r="Q4" i="7"/>
  <c r="R4" i="7"/>
  <c r="S4" i="7"/>
  <c r="D33" i="10" s="1"/>
  <c r="T4" i="7"/>
  <c r="D23" i="10" s="1"/>
  <c r="U4" i="7"/>
  <c r="D24" i="10" s="1"/>
  <c r="V4" i="7"/>
  <c r="D25" i="10" s="1"/>
  <c r="W4" i="7"/>
  <c r="D27" i="10" s="1"/>
  <c r="X4" i="7"/>
  <c r="D28" i="10" s="1"/>
  <c r="H4" i="7"/>
  <c r="D11" i="10" s="1"/>
  <c r="E11" i="10" s="1"/>
  <c r="I4" i="7"/>
  <c r="J4" i="7"/>
  <c r="D12" i="10" s="1"/>
  <c r="L4" i="7"/>
  <c r="D14" i="10" s="1"/>
  <c r="M4" i="7"/>
  <c r="D15" i="10" s="1"/>
  <c r="N4" i="7"/>
  <c r="O4" i="7"/>
  <c r="D16" i="10" s="1"/>
  <c r="G4" i="7"/>
  <c r="F4" i="7"/>
  <c r="E41" i="10" l="1"/>
  <c r="G41" i="10"/>
  <c r="H41" i="10"/>
  <c r="G11" i="10"/>
  <c r="G14" i="10"/>
  <c r="H14" i="10"/>
  <c r="H23" i="10"/>
  <c r="G23" i="10"/>
  <c r="G16" i="10"/>
  <c r="H16" i="10"/>
  <c r="G12" i="10"/>
  <c r="H12" i="10"/>
  <c r="H27" i="10"/>
  <c r="G27" i="10"/>
  <c r="E30" i="10"/>
  <c r="G30" i="10"/>
  <c r="H30" i="10"/>
  <c r="H25" i="10"/>
  <c r="G25" i="10"/>
  <c r="E20" i="10"/>
  <c r="G20" i="10"/>
  <c r="H20" i="10"/>
  <c r="G15" i="10"/>
  <c r="H15" i="10"/>
  <c r="E24" i="10"/>
  <c r="G24" i="10"/>
  <c r="H24" i="10"/>
  <c r="E28" i="10"/>
  <c r="G28" i="10"/>
  <c r="H28" i="10"/>
  <c r="E17" i="10"/>
  <c r="G17" i="10"/>
  <c r="H17" i="10"/>
  <c r="G33" i="10"/>
  <c r="H33" i="10"/>
  <c r="E15" i="10"/>
  <c r="H11" i="10"/>
  <c r="E14" i="10"/>
  <c r="E23" i="10"/>
  <c r="E16" i="10"/>
  <c r="E12" i="10"/>
  <c r="E13" i="10" s="1"/>
  <c r="E27" i="10"/>
  <c r="E33" i="10"/>
  <c r="E25" i="10"/>
  <c r="K4" i="7"/>
  <c r="D6" i="12" s="1"/>
  <c r="D8" i="12" l="1"/>
  <c r="D9" i="12" s="1"/>
  <c r="E11" i="12" l="1"/>
  <c r="F11" i="12" s="1"/>
  <c r="E7" i="12"/>
  <c r="B18" i="11" l="1"/>
  <c r="E6" i="12"/>
  <c r="F6" i="12" s="1"/>
  <c r="E6" i="10"/>
  <c r="E4" i="12" l="1"/>
  <c r="F4" i="12" s="1"/>
  <c r="E8" i="12"/>
  <c r="F8" i="12" s="1"/>
  <c r="D3" i="10"/>
  <c r="D9" i="10" l="1"/>
  <c r="E3" i="10"/>
  <c r="D13" i="10"/>
  <c r="H13" i="10" l="1"/>
  <c r="G13" i="10"/>
  <c r="E5" i="12" l="1"/>
  <c r="F5" i="12" s="1"/>
  <c r="D22" i="10"/>
  <c r="D21" i="10"/>
  <c r="D43" i="10" l="1"/>
  <c r="H21" i="10"/>
  <c r="G21" i="10"/>
  <c r="G22" i="10"/>
  <c r="H22" i="10"/>
  <c r="E21" i="10"/>
  <c r="E22" i="10"/>
  <c r="D18" i="10"/>
  <c r="H43" i="10" l="1"/>
  <c r="G43" i="10"/>
  <c r="E43" i="10"/>
  <c r="E18" i="10"/>
  <c r="H18" i="10"/>
  <c r="G18" i="10"/>
  <c r="F3" i="7"/>
  <c r="C9" i="10"/>
  <c r="M44" i="10"/>
  <c r="O3" i="10" s="1"/>
  <c r="D44" i="10"/>
  <c r="H44" i="10" l="1"/>
  <c r="E44" i="10"/>
  <c r="G44" i="10"/>
  <c r="M46" i="10"/>
  <c r="E9" i="10"/>
  <c r="C43" i="10"/>
  <c r="C44" i="10"/>
</calcChain>
</file>

<file path=xl/sharedStrings.xml><?xml version="1.0" encoding="utf-8"?>
<sst xmlns="http://schemas.openxmlformats.org/spreadsheetml/2006/main" count="635" uniqueCount="307">
  <si>
    <t>Insurance</t>
  </si>
  <si>
    <t>Election Expenses</t>
  </si>
  <si>
    <t>Total</t>
  </si>
  <si>
    <t>Subscriptions</t>
  </si>
  <si>
    <t>Telephone</t>
  </si>
  <si>
    <t>Date</t>
  </si>
  <si>
    <t>Detail</t>
  </si>
  <si>
    <t xml:space="preserve">PRECEPT </t>
  </si>
  <si>
    <t>INTEREST</t>
  </si>
  <si>
    <t>VAT</t>
  </si>
  <si>
    <t>Salary</t>
  </si>
  <si>
    <t>Overtime</t>
  </si>
  <si>
    <t>Office Allowance</t>
  </si>
  <si>
    <t>Audit</t>
  </si>
  <si>
    <t>Meeting costs</t>
  </si>
  <si>
    <t>Travel</t>
  </si>
  <si>
    <t>Training</t>
  </si>
  <si>
    <t>Donations</t>
  </si>
  <si>
    <t>TOTAL</t>
  </si>
  <si>
    <t>Expenses</t>
  </si>
  <si>
    <t>Election spend</t>
  </si>
  <si>
    <t>Repairs and seats</t>
  </si>
  <si>
    <t>Total Staff Costs</t>
  </si>
  <si>
    <t>Amount</t>
  </si>
  <si>
    <t>Bank</t>
  </si>
  <si>
    <t>Rec.</t>
  </si>
  <si>
    <t>No.</t>
  </si>
  <si>
    <t>Chq.</t>
  </si>
  <si>
    <t>Rec</t>
  </si>
  <si>
    <t>Totals to date</t>
  </si>
  <si>
    <t>Payroll</t>
  </si>
  <si>
    <t>Precept</t>
  </si>
  <si>
    <t>Audit Fees</t>
  </si>
  <si>
    <t>Meeting Cost</t>
  </si>
  <si>
    <t>GRAND TOTAL</t>
  </si>
  <si>
    <t>Bank Balance as at</t>
  </si>
  <si>
    <t>Less Unpresented cheques</t>
  </si>
  <si>
    <t>Total of unpresented cheques</t>
  </si>
  <si>
    <t>Net Bank Balances as at</t>
  </si>
  <si>
    <t>CASH BOOK</t>
  </si>
  <si>
    <t>Plus Receipts</t>
  </si>
  <si>
    <t>Less Payments</t>
  </si>
  <si>
    <t>Grand Total</t>
  </si>
  <si>
    <t>Difference</t>
  </si>
  <si>
    <t>Accounts Heading</t>
  </si>
  <si>
    <t>Volume (£)</t>
  </si>
  <si>
    <t>Explanation (Rounded Values)</t>
  </si>
  <si>
    <t>(£)</t>
  </si>
  <si>
    <t>%</t>
  </si>
  <si>
    <t>Balances brought forward</t>
  </si>
  <si>
    <t>+ Annual B7Precept</t>
  </si>
  <si>
    <t>3*</t>
  </si>
  <si>
    <t>+ Total Other Receipts</t>
  </si>
  <si>
    <t>4*</t>
  </si>
  <si>
    <r>
      <t>-</t>
    </r>
    <r>
      <rPr>
        <sz val="12"/>
        <rFont val="Arial"/>
        <family val="2"/>
      </rPr>
      <t xml:space="preserve"> Staff Costs</t>
    </r>
  </si>
  <si>
    <t>5*</t>
  </si>
  <si>
    <r>
      <t>-</t>
    </r>
    <r>
      <rPr>
        <sz val="12"/>
        <rFont val="Arial"/>
        <family val="2"/>
      </rPr>
      <t xml:space="preserve"> Loan Interest/Capital Repayments</t>
    </r>
  </si>
  <si>
    <t>N/A</t>
  </si>
  <si>
    <t>6*</t>
  </si>
  <si>
    <t>- All Other Payments</t>
  </si>
  <si>
    <t>= Balances Carried Forward</t>
  </si>
  <si>
    <t>Total Cash and Investments</t>
  </si>
  <si>
    <t>Total Fixed Assets</t>
  </si>
  <si>
    <t>Total Borrowings</t>
  </si>
  <si>
    <t>Office Expenses</t>
  </si>
  <si>
    <t>Transparency</t>
  </si>
  <si>
    <t>Fund</t>
  </si>
  <si>
    <t>Total:</t>
  </si>
  <si>
    <t>Cllr &amp; Clerk Training</t>
  </si>
  <si>
    <t>Exp.</t>
  </si>
  <si>
    <t>Bank Interest</t>
  </si>
  <si>
    <t>Chairmans Allowance</t>
  </si>
  <si>
    <t>Grass Cutting</t>
  </si>
  <si>
    <t>Litter Picking</t>
  </si>
  <si>
    <t>Newsletter</t>
  </si>
  <si>
    <t>Play Equipment inspection</t>
  </si>
  <si>
    <t>Rent</t>
  </si>
  <si>
    <t>Councillor Expenses</t>
  </si>
  <si>
    <t>WAYLEAVE</t>
  </si>
  <si>
    <t>Crown</t>
  </si>
  <si>
    <t>Estate</t>
  </si>
  <si>
    <t>Moorings Fee</t>
  </si>
  <si>
    <t>Mooring Fees</t>
  </si>
  <si>
    <t>R</t>
  </si>
  <si>
    <t>Grass</t>
  </si>
  <si>
    <t>Cutting</t>
  </si>
  <si>
    <t>Play</t>
  </si>
  <si>
    <t>Inspection</t>
  </si>
  <si>
    <t>Aylett Charity Trustees</t>
  </si>
  <si>
    <t>AYLETTS CHARITY</t>
  </si>
  <si>
    <t>Recreation</t>
  </si>
  <si>
    <t>Ground</t>
  </si>
  <si>
    <t>Electricity</t>
  </si>
  <si>
    <t>Cllr</t>
  </si>
  <si>
    <t>Allowance</t>
  </si>
  <si>
    <t>Chairman</t>
  </si>
  <si>
    <t>E.ON Street Electricity</t>
  </si>
  <si>
    <t>Lighting Maintenance (A&amp;J)</t>
  </si>
  <si>
    <t>Mooring Fees to Crown Estate</t>
  </si>
  <si>
    <t>Street Lights</t>
  </si>
  <si>
    <t>A&amp;J Lighting</t>
  </si>
  <si>
    <t>Reserves</t>
  </si>
  <si>
    <t>Information, Noticeboards &amp; Village sign</t>
  </si>
  <si>
    <t>2020/21</t>
  </si>
  <si>
    <t>Other Income/Newsletter Adverts</t>
  </si>
  <si>
    <t>Unity Trust Bank - Current a/c</t>
  </si>
  <si>
    <t>Bank Charges</t>
  </si>
  <si>
    <t>Transfer</t>
  </si>
  <si>
    <t>of Funds</t>
  </si>
  <si>
    <t>TRANSFER BETWEEN A/Cs</t>
  </si>
  <si>
    <t>Columns</t>
  </si>
  <si>
    <t>Plus uncleared cheques</t>
  </si>
  <si>
    <t>S137</t>
  </si>
  <si>
    <t>Greening of the Village</t>
  </si>
  <si>
    <t>Recreation Ground / Equipment</t>
  </si>
  <si>
    <t>Website</t>
  </si>
  <si>
    <t>2021/22</t>
  </si>
  <si>
    <t>Village</t>
  </si>
  <si>
    <t>Sign</t>
  </si>
  <si>
    <t>SLPC Ref. No.</t>
  </si>
  <si>
    <t>Paying In Slip</t>
  </si>
  <si>
    <t>OTHER INCOME</t>
  </si>
  <si>
    <t>Total Other Receipts</t>
  </si>
  <si>
    <t>CCTV - Service</t>
  </si>
  <si>
    <t>CCTV</t>
  </si>
  <si>
    <t>27.10.20</t>
  </si>
  <si>
    <t>Unity Trust Bank - EMR</t>
  </si>
  <si>
    <t>Bank Rec.</t>
  </si>
  <si>
    <t>SLPC Inv. No</t>
  </si>
  <si>
    <t>EARMARKED RESERVE ACCOUNT</t>
  </si>
  <si>
    <t>30.04.21</t>
  </si>
  <si>
    <t>BANK RECONCILITION - Financial year ending 31.03.22</t>
  </si>
  <si>
    <t>Balance as at 01.04.21</t>
  </si>
  <si>
    <t>22.04.21</t>
  </si>
  <si>
    <t>BGC</t>
  </si>
  <si>
    <t>Maldon District Council - Precept</t>
  </si>
  <si>
    <t>BACS</t>
  </si>
  <si>
    <t>A&amp;J Lighting - Monthly maintenance</t>
  </si>
  <si>
    <t>Kevin B. Money - April salary</t>
  </si>
  <si>
    <t>HMRC - April salary tax</t>
  </si>
  <si>
    <t>EALC - 2021/22 Subscription</t>
  </si>
  <si>
    <t>E-On - Street Lighting electricity</t>
  </si>
  <si>
    <t>MSJ Garwood - Grass Cutting</t>
  </si>
  <si>
    <t>Kevin B. Money - Clerk office stationery</t>
  </si>
  <si>
    <t>A. S. Lipscombe - Repair to Children's play area</t>
  </si>
  <si>
    <t>Tolleshunt Turf Farms - Recreation Ground</t>
  </si>
  <si>
    <t>15.04.21</t>
  </si>
  <si>
    <t>27.04.21</t>
  </si>
  <si>
    <t>Bank Reconciliation 31st March 2022</t>
  </si>
  <si>
    <t>13.05.21</t>
  </si>
  <si>
    <t>Kevin B. Money - May Salary</t>
  </si>
  <si>
    <t>HMRC - Tax on May Salary</t>
  </si>
  <si>
    <t>Mike Letch - Internal Audit 2020/21</t>
  </si>
  <si>
    <t>Zurich Municipal - 2021/22 Insurance</t>
  </si>
  <si>
    <t>C. Thorne - Greening of the Village equipment</t>
  </si>
  <si>
    <t>31.05.21</t>
  </si>
  <si>
    <t>2021/22 Budget</t>
  </si>
  <si>
    <t>23.06.21</t>
  </si>
  <si>
    <t>Kevin B. Money - June Clerk salary</t>
  </si>
  <si>
    <t>HMRC - Tax on June salary</t>
  </si>
  <si>
    <t>MDC - Annual Play inspection</t>
  </si>
  <si>
    <t>Danbury Fencing - New fencing for Recreation Ground</t>
  </si>
  <si>
    <t>Ironmongery Direct - New padlock and cylinder keys</t>
  </si>
  <si>
    <t>13.06.21</t>
  </si>
  <si>
    <t>30.06.21</t>
  </si>
  <si>
    <t>DD</t>
  </si>
  <si>
    <t>Unity Trust Bank - Service Charge</t>
  </si>
  <si>
    <t>02.07.21</t>
  </si>
  <si>
    <t>Ayletts Charity Trustees</t>
  </si>
  <si>
    <t>28.07.21</t>
  </si>
  <si>
    <t>Kevin B. Money - July Clerk salary</t>
  </si>
  <si>
    <t>HMRC - Tax on July salary</t>
  </si>
  <si>
    <t>RCCE - 2021/22 subscription</t>
  </si>
  <si>
    <t>Debbie Montague - New litter picking equipment</t>
  </si>
  <si>
    <t>Paul Clark Printing - Printing of Newsletter</t>
  </si>
  <si>
    <t>Cumming &amp; Jennings - New bolt for Recreation Gates</t>
  </si>
  <si>
    <t>.</t>
  </si>
  <si>
    <t>31.07.21</t>
  </si>
  <si>
    <t>31.08.21</t>
  </si>
  <si>
    <t>24.08.21</t>
  </si>
  <si>
    <t>04.08.21</t>
  </si>
  <si>
    <t>16.08.21</t>
  </si>
  <si>
    <t>Closing of Barclays account</t>
  </si>
  <si>
    <t>16.09.21</t>
  </si>
  <si>
    <t>Kevin B. Money - August Clerk Salary</t>
  </si>
  <si>
    <t>HMRC - Tax on August Salary</t>
  </si>
  <si>
    <t>Kevin B. Money - September Clerk Salary</t>
  </si>
  <si>
    <t>HMRC - Tax on September Salary</t>
  </si>
  <si>
    <t>Kim Black - May Litter picking</t>
  </si>
  <si>
    <t>Kim Black - June Litter picking</t>
  </si>
  <si>
    <t>Kim Black - July Litter picking</t>
  </si>
  <si>
    <t>Kim Black - August Litter picking</t>
  </si>
  <si>
    <t>DM Payroll Services</t>
  </si>
  <si>
    <t>PKF Littlejohn - External Audit</t>
  </si>
  <si>
    <t>Zoom Licence renewal</t>
  </si>
  <si>
    <t>S137 Litter Picking &amp; Equipment</t>
  </si>
  <si>
    <t>VAT Refund</t>
  </si>
  <si>
    <t>Paper / Ink / Microsoft 365</t>
  </si>
  <si>
    <t>£67.86 x 12 + equipment</t>
  </si>
  <si>
    <t>Same as 2021/22 budget</t>
  </si>
  <si>
    <t>30.09.21</t>
  </si>
  <si>
    <t>Garwood Quotation 2785 + extra cuts</t>
  </si>
  <si>
    <t>27.10.21</t>
  </si>
  <si>
    <t>15.10.21</t>
  </si>
  <si>
    <t>Kevin B. Money - October salary</t>
  </si>
  <si>
    <t>HMRC - Tax on October Salary</t>
  </si>
  <si>
    <t>Kevin B. Money - Microsoft365 subscription</t>
  </si>
  <si>
    <t>Kim Black - September Litter picking</t>
  </si>
  <si>
    <t>31.10.21</t>
  </si>
  <si>
    <t>05.11.21</t>
  </si>
  <si>
    <t>St. Lawrence Fairways for 01.04.19 - 31.03.20</t>
  </si>
  <si>
    <t>24.11.21</t>
  </si>
  <si>
    <t>Kevin B. Money - November salary</t>
  </si>
  <si>
    <t>HMRC - Tax on November salary</t>
  </si>
  <si>
    <t>Kim Black - October Litter picking</t>
  </si>
  <si>
    <t>Kim Black - November Litter picking</t>
  </si>
  <si>
    <t>St. Lawrence Newland Church - Grant Donation</t>
  </si>
  <si>
    <t>Royal British Legion - Poppy wreath</t>
  </si>
  <si>
    <t>Crown Estates - Moorings 01.04.19 - 31.03.20</t>
  </si>
  <si>
    <t>Projected Total Spent of Budget as at 31.03.22</t>
  </si>
  <si>
    <t>ST. LAWRENCE PC BUDGET AGAINST ACTUALS REPORT</t>
  </si>
  <si>
    <t>Projected further spend to 31.03.22</t>
  </si>
  <si>
    <t>Plus 2% increase</t>
  </si>
  <si>
    <t>Internal Audit for 2021/22</t>
  </si>
  <si>
    <t>Remove from Budget</t>
  </si>
  <si>
    <t>Increase to £120 pa</t>
  </si>
  <si>
    <t>EALC/NALC/RCCE/Zoom (£120)</t>
  </si>
  <si>
    <t>EALC/NALC/RCCE/Zoom Subscriptions</t>
  </si>
  <si>
    <t>S137 Donations</t>
  </si>
  <si>
    <t>To buy 3 new notice boards</t>
  </si>
  <si>
    <t>2022/23 Budget - Agreed as at 24.11.21</t>
  </si>
  <si>
    <t>2022/23 Tax Base</t>
  </si>
  <si>
    <t>2022/23 Band D</t>
  </si>
  <si>
    <t>2021/22 Band D</t>
  </si>
  <si>
    <t>2020/21 Band D</t>
  </si>
  <si>
    <t>2019/20 Band D</t>
  </si>
  <si>
    <t>3% increase</t>
  </si>
  <si>
    <t>Increase Reserves</t>
  </si>
  <si>
    <t>Any income to offset printing costs</t>
  </si>
  <si>
    <t>Platinmum Event in 2022</t>
  </si>
  <si>
    <t>NEW HEADING</t>
  </si>
  <si>
    <t>30.11.21</t>
  </si>
  <si>
    <t>15.11.21</t>
  </si>
  <si>
    <t>COVID year - No increase in Precept</t>
  </si>
  <si>
    <t>£3.14p increase</t>
  </si>
  <si>
    <t>£317 x 4 editions</t>
  </si>
  <si>
    <t>15.12.21</t>
  </si>
  <si>
    <t>A&amp;J Lighting - Call out and bulb replacemeent</t>
  </si>
  <si>
    <t>Kevin B. Money - December salary</t>
  </si>
  <si>
    <t>HMRC - Tax on December salary</t>
  </si>
  <si>
    <t>Kim Black - December Litter picking</t>
  </si>
  <si>
    <t>St. Lawrence Village Hall - Donation</t>
  </si>
  <si>
    <t>DM Payroll Services - 2nd. Payment</t>
  </si>
  <si>
    <t>Crown Estates - Mooring fees 01.04.20 - 31.03.21</t>
  </si>
  <si>
    <t>Paul Clark Printing - December newsletter</t>
  </si>
  <si>
    <t>MSJ Garwood - Grass cutting</t>
  </si>
  <si>
    <t>G. Lewsey - Cement for Recreation ground gate</t>
  </si>
  <si>
    <t>G. Lewsey - Ink Cartridges</t>
  </si>
  <si>
    <t>11.12.21</t>
  </si>
  <si>
    <t>St. Lawrence Fairways for 01.04.20 - 31.03.21</t>
  </si>
  <si>
    <t>Inc</t>
  </si>
  <si>
    <t xml:space="preserve">Projected left / overspent in Budget </t>
  </si>
  <si>
    <t>31.12.21</t>
  </si>
  <si>
    <t>01.12.21</t>
  </si>
  <si>
    <t>26.01.22</t>
  </si>
  <si>
    <t>15.01.22</t>
  </si>
  <si>
    <t>A&amp;J Lighting - Call out charge to 8 Main Road</t>
  </si>
  <si>
    <t>Kevin B. Money - January salary</t>
  </si>
  <si>
    <t>HMRC - Tax on January salary</t>
  </si>
  <si>
    <t>Andy Craig - Website domain name</t>
  </si>
  <si>
    <t>Npower - Street Lighting</t>
  </si>
  <si>
    <t>EON / Npower</t>
  </si>
  <si>
    <t>Outstanding VAT to claim</t>
  </si>
  <si>
    <t>HMRC - VAT Refund 02.02.21 - 31.07.21</t>
  </si>
  <si>
    <t>A&amp;J Lighting - Repair to CCTV light</t>
  </si>
  <si>
    <t>C. Thorne - Batteries for Christmas lights</t>
  </si>
  <si>
    <t>Glasdon UK - New litter bin for Recreation Ground</t>
  </si>
  <si>
    <t>01.02.22</t>
  </si>
  <si>
    <t>31.01.22</t>
  </si>
  <si>
    <t>15.02.22</t>
  </si>
  <si>
    <t>Kevin B. Money - February salary</t>
  </si>
  <si>
    <t>HMRC - Tax on February salary</t>
  </si>
  <si>
    <t>Kim Black - January Litter picking</t>
  </si>
  <si>
    <t>Kim Black - February Litter picking</t>
  </si>
  <si>
    <t>A. Craig - Annual website builder software</t>
  </si>
  <si>
    <t>A. Lipscombe - Repair Children's area fencing</t>
  </si>
  <si>
    <t>16.02.22</t>
  </si>
  <si>
    <t>ECC Locality Fund</t>
  </si>
  <si>
    <t>Repairs - Car park</t>
  </si>
  <si>
    <t>OO2</t>
  </si>
  <si>
    <t>OO1</t>
  </si>
  <si>
    <t>Mooring Fees of £5200 -  VAT Refund of £1416 : ECC Locality Grant £1500 : Ayletts Charity £50 : Bank Interest £22</t>
  </si>
  <si>
    <t>A. Lipscombe - Repairs to pot holes in car park</t>
  </si>
  <si>
    <t>28.02.22</t>
  </si>
  <si>
    <t>Total Income / Spend to March '22</t>
  </si>
  <si>
    <t>Left in Budget as at March '22</t>
  </si>
  <si>
    <t>15.03.22</t>
  </si>
  <si>
    <t>11.03.22</t>
  </si>
  <si>
    <t>G. Lewsey - RBL Queen's Green Canopy plaque</t>
  </si>
  <si>
    <t>23.03.22</t>
  </si>
  <si>
    <t>Kevin B. Money - March salary</t>
  </si>
  <si>
    <t>HMRC - Tax on March Salary</t>
  </si>
  <si>
    <t>Kim Black - March litter picking</t>
  </si>
  <si>
    <t>e-Hardware Ltd - Gatemate cabin hook for car park</t>
  </si>
  <si>
    <t>31.03.22</t>
  </si>
  <si>
    <t>Interest</t>
  </si>
  <si>
    <t xml:space="preserve">Mooring Fees of £5200 : New Play equipment and Repairs to fencing £8103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</si>
</sst>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00%"/>
  </numFmts>
  <fonts count="20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7"/>
      <name val="Times New Roman"/>
      <family val="1"/>
    </font>
    <font>
      <sz val="12"/>
      <color rgb="FF92D050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4"/>
      <name val="Arial"/>
      <family val="2"/>
    </font>
    <font>
      <b/>
      <sz val="11"/>
      <color rgb="FFFF0000"/>
      <name val="Arial"/>
      <family val="2"/>
    </font>
    <font>
      <b/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151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0" applyNumberFormat="1" applyFont="1"/>
    <xf numFmtId="44" fontId="4" fillId="0" borderId="0" xfId="0" applyNumberFormat="1" applyFont="1" applyAlignment="1">
      <alignment horizontal="center"/>
    </xf>
    <xf numFmtId="0" fontId="4" fillId="0" borderId="0" xfId="0" applyFont="1"/>
    <xf numFmtId="43" fontId="4" fillId="0" borderId="0" xfId="0" applyNumberFormat="1" applyFont="1"/>
    <xf numFmtId="44" fontId="5" fillId="0" borderId="0" xfId="0" applyNumberFormat="1" applyFont="1"/>
    <xf numFmtId="14" fontId="4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1" xfId="0" applyFont="1" applyBorder="1"/>
    <xf numFmtId="0" fontId="9" fillId="0" borderId="1" xfId="0" applyFont="1" applyBorder="1" applyAlignment="1">
      <alignment vertical="top" wrapText="1"/>
    </xf>
    <xf numFmtId="0" fontId="9" fillId="0" borderId="1" xfId="0" applyFont="1" applyBorder="1"/>
    <xf numFmtId="0" fontId="7" fillId="0" borderId="2" xfId="0" applyFont="1" applyBorder="1"/>
    <xf numFmtId="0" fontId="9" fillId="0" borderId="3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7" fillId="0" borderId="4" xfId="0" applyFont="1" applyBorder="1" applyAlignment="1">
      <alignment horizontal="left"/>
    </xf>
    <xf numFmtId="49" fontId="10" fillId="0" borderId="3" xfId="0" applyNumberFormat="1" applyFont="1" applyBorder="1" applyAlignment="1">
      <alignment vertical="top" wrapText="1"/>
    </xf>
    <xf numFmtId="3" fontId="10" fillId="0" borderId="3" xfId="0" applyNumberFormat="1" applyFont="1" applyBorder="1" applyAlignment="1">
      <alignment horizontal="right" vertical="top" wrapText="1"/>
    </xf>
    <xf numFmtId="1" fontId="10" fillId="0" borderId="4" xfId="0" applyNumberFormat="1" applyFont="1" applyBorder="1" applyAlignment="1">
      <alignment vertical="top"/>
    </xf>
    <xf numFmtId="10" fontId="11" fillId="0" borderId="4" xfId="0" applyNumberFormat="1" applyFont="1" applyBorder="1" applyAlignment="1">
      <alignment vertical="top"/>
    </xf>
    <xf numFmtId="49" fontId="10" fillId="0" borderId="4" xfId="0" applyNumberFormat="1" applyFont="1" applyBorder="1" applyAlignment="1">
      <alignment wrapText="1"/>
    </xf>
    <xf numFmtId="49" fontId="10" fillId="0" borderId="4" xfId="0" applyNumberFormat="1" applyFont="1" applyBorder="1" applyAlignment="1">
      <alignment vertical="top" wrapText="1"/>
    </xf>
    <xf numFmtId="49" fontId="12" fillId="0" borderId="3" xfId="0" applyNumberFormat="1" applyFont="1" applyBorder="1" applyAlignment="1">
      <alignment vertical="top" wrapText="1"/>
    </xf>
    <xf numFmtId="0" fontId="10" fillId="0" borderId="3" xfId="0" applyFont="1" applyBorder="1" applyAlignment="1">
      <alignment horizontal="right" vertical="top" wrapText="1"/>
    </xf>
    <xf numFmtId="9" fontId="13" fillId="0" borderId="4" xfId="0" applyNumberFormat="1" applyFont="1" applyBorder="1" applyAlignment="1">
      <alignment horizontal="center" vertical="top"/>
    </xf>
    <xf numFmtId="0" fontId="10" fillId="0" borderId="4" xfId="0" applyFont="1" applyBorder="1" applyAlignment="1">
      <alignment vertical="top" wrapText="1"/>
    </xf>
    <xf numFmtId="0" fontId="14" fillId="0" borderId="0" xfId="0" applyFont="1" applyAlignment="1">
      <alignment horizontal="center"/>
    </xf>
    <xf numFmtId="0" fontId="10" fillId="0" borderId="0" xfId="0" applyFont="1"/>
    <xf numFmtId="0" fontId="15" fillId="0" borderId="0" xfId="0" applyFont="1" applyAlignment="1">
      <alignment horizontal="center"/>
    </xf>
    <xf numFmtId="1" fontId="15" fillId="0" borderId="0" xfId="0" applyNumberFormat="1" applyFont="1" applyAlignment="1">
      <alignment horizontal="center"/>
    </xf>
    <xf numFmtId="44" fontId="15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4" fontId="16" fillId="0" borderId="0" xfId="0" applyNumberFormat="1" applyFont="1"/>
    <xf numFmtId="44" fontId="16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16" fillId="0" borderId="0" xfId="1" applyNumberFormat="1" applyFont="1" applyAlignment="1">
      <alignment horizontal="center"/>
    </xf>
    <xf numFmtId="0" fontId="16" fillId="0" borderId="0" xfId="0" applyFont="1" applyAlignment="1">
      <alignment horizontal="right"/>
    </xf>
    <xf numFmtId="44" fontId="16" fillId="0" borderId="0" xfId="1" applyNumberFormat="1" applyFont="1"/>
    <xf numFmtId="14" fontId="16" fillId="0" borderId="0" xfId="0" applyNumberFormat="1" applyFont="1" applyAlignment="1">
      <alignment horizontal="center"/>
    </xf>
    <xf numFmtId="44" fontId="16" fillId="0" borderId="0" xfId="1" applyNumberFormat="1" applyFont="1" applyAlignment="1">
      <alignment horizontal="center"/>
    </xf>
    <xf numFmtId="43" fontId="16" fillId="0" borderId="0" xfId="1" applyFont="1"/>
    <xf numFmtId="1" fontId="2" fillId="0" borderId="0" xfId="1" applyNumberFormat="1" applyFont="1" applyAlignment="1">
      <alignment horizontal="center"/>
    </xf>
    <xf numFmtId="1" fontId="4" fillId="0" borderId="0" xfId="1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1" applyNumberFormat="1" applyFont="1"/>
    <xf numFmtId="44" fontId="4" fillId="0" borderId="0" xfId="1" applyNumberFormat="1" applyFont="1"/>
    <xf numFmtId="1" fontId="4" fillId="0" borderId="0" xfId="2" applyNumberFormat="1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0" xfId="0" applyNumberFormat="1" applyFont="1"/>
    <xf numFmtId="0" fontId="4" fillId="0" borderId="0" xfId="0" applyFont="1" applyAlignment="1">
      <alignment horizontal="right"/>
    </xf>
    <xf numFmtId="3" fontId="6" fillId="0" borderId="3" xfId="0" applyNumberFormat="1" applyFont="1" applyBorder="1" applyAlignment="1">
      <alignment horizontal="right" vertical="top" wrapText="1"/>
    </xf>
    <xf numFmtId="0" fontId="6" fillId="0" borderId="3" xfId="0" applyFont="1" applyBorder="1" applyAlignment="1">
      <alignment horizontal="right" vertical="top" wrapText="1"/>
    </xf>
    <xf numFmtId="1" fontId="6" fillId="0" borderId="4" xfId="0" applyNumberFormat="1" applyFont="1" applyBorder="1" applyAlignment="1">
      <alignment vertical="top"/>
    </xf>
    <xf numFmtId="1" fontId="2" fillId="3" borderId="0" xfId="1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10" fontId="6" fillId="0" borderId="4" xfId="0" applyNumberFormat="1" applyFont="1" applyBorder="1" applyAlignment="1">
      <alignment vertical="top"/>
    </xf>
    <xf numFmtId="1" fontId="4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center"/>
    </xf>
    <xf numFmtId="1" fontId="4" fillId="3" borderId="0" xfId="1" applyNumberFormat="1" applyFont="1" applyFill="1" applyAlignment="1">
      <alignment horizontal="center"/>
    </xf>
    <xf numFmtId="43" fontId="4" fillId="3" borderId="0" xfId="1" applyFont="1" applyFill="1"/>
    <xf numFmtId="44" fontId="4" fillId="3" borderId="0" xfId="1" applyNumberFormat="1" applyFont="1" applyFill="1"/>
    <xf numFmtId="0" fontId="4" fillId="3" borderId="0" xfId="0" applyFont="1" applyFill="1"/>
    <xf numFmtId="43" fontId="4" fillId="0" borderId="0" xfId="1" applyFont="1"/>
    <xf numFmtId="44" fontId="4" fillId="0" borderId="0" xfId="1" applyNumberFormat="1" applyFont="1" applyAlignment="1">
      <alignment horizontal="center"/>
    </xf>
    <xf numFmtId="49" fontId="6" fillId="0" borderId="4" xfId="0" applyNumberFormat="1" applyFont="1" applyBorder="1" applyAlignment="1">
      <alignment vertical="top" wrapText="1"/>
    </xf>
    <xf numFmtId="44" fontId="2" fillId="0" borderId="0" xfId="0" applyNumberFormat="1" applyFont="1" applyAlignment="1">
      <alignment horizontal="center" wrapText="1"/>
    </xf>
    <xf numFmtId="1" fontId="4" fillId="0" borderId="0" xfId="1" applyNumberFormat="1" applyFont="1" applyAlignment="1">
      <alignment horizontal="right"/>
    </xf>
    <xf numFmtId="0" fontId="4" fillId="4" borderId="0" xfId="0" applyFont="1" applyFill="1"/>
    <xf numFmtId="44" fontId="4" fillId="4" borderId="0" xfId="0" applyNumberFormat="1" applyFont="1" applyFill="1"/>
    <xf numFmtId="0" fontId="7" fillId="0" borderId="4" xfId="0" applyFont="1" applyBorder="1" applyAlignment="1">
      <alignment horizontal="left" vertical="center"/>
    </xf>
    <xf numFmtId="49" fontId="10" fillId="0" borderId="3" xfId="0" applyNumberFormat="1" applyFont="1" applyBorder="1" applyAlignment="1">
      <alignment vertical="center" wrapText="1"/>
    </xf>
    <xf numFmtId="3" fontId="6" fillId="0" borderId="3" xfId="0" applyNumberFormat="1" applyFont="1" applyBorder="1" applyAlignment="1">
      <alignment horizontal="right" vertical="center" wrapText="1"/>
    </xf>
    <xf numFmtId="3" fontId="10" fillId="0" borderId="3" xfId="0" applyNumberFormat="1" applyFont="1" applyBorder="1" applyAlignment="1">
      <alignment horizontal="right" vertical="center" wrapText="1"/>
    </xf>
    <xf numFmtId="0" fontId="4" fillId="0" borderId="0" xfId="0" applyNumberFormat="1" applyFont="1" applyAlignment="1">
      <alignment horizontal="center"/>
    </xf>
    <xf numFmtId="0" fontId="4" fillId="0" borderId="0" xfId="1" applyNumberFormat="1" applyFont="1" applyAlignment="1">
      <alignment horizontal="center"/>
    </xf>
    <xf numFmtId="0" fontId="4" fillId="3" borderId="0" xfId="1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1" fontId="10" fillId="0" borderId="4" xfId="0" applyNumberFormat="1" applyFont="1" applyBorder="1" applyAlignment="1">
      <alignment vertical="center"/>
    </xf>
    <xf numFmtId="10" fontId="6" fillId="0" borderId="4" xfId="0" applyNumberFormat="1" applyFont="1" applyBorder="1" applyAlignment="1">
      <alignment vertical="center"/>
    </xf>
    <xf numFmtId="44" fontId="2" fillId="0" borderId="0" xfId="0" applyNumberFormat="1" applyFont="1" applyAlignment="1">
      <alignment horizontal="center" wrapText="1"/>
    </xf>
    <xf numFmtId="44" fontId="4" fillId="0" borderId="0" xfId="0" applyNumberFormat="1" applyFont="1" applyAlignment="1">
      <alignment horizontal="right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 wrapText="1"/>
    </xf>
    <xf numFmtId="0" fontId="6" fillId="0" borderId="0" xfId="0" applyFont="1"/>
    <xf numFmtId="44" fontId="6" fillId="0" borderId="0" xfId="0" applyNumberFormat="1" applyFont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44" fontId="9" fillId="0" borderId="0" xfId="0" applyNumberFormat="1" applyFont="1"/>
    <xf numFmtId="0" fontId="9" fillId="0" borderId="0" xfId="0" applyFont="1" applyAlignment="1">
      <alignment horizontal="center" wrapText="1"/>
    </xf>
    <xf numFmtId="0" fontId="17" fillId="0" borderId="0" xfId="0" applyFont="1"/>
    <xf numFmtId="44" fontId="15" fillId="0" borderId="0" xfId="0" applyNumberFormat="1" applyFont="1" applyAlignment="1">
      <alignment horizontal="center" wrapText="1"/>
    </xf>
    <xf numFmtId="49" fontId="10" fillId="0" borderId="3" xfId="0" applyNumberFormat="1" applyFont="1" applyBorder="1" applyAlignment="1">
      <alignment horizontal="left" vertical="center" wrapText="1"/>
    </xf>
    <xf numFmtId="10" fontId="11" fillId="0" borderId="4" xfId="0" applyNumberFormat="1" applyFont="1" applyBorder="1" applyAlignment="1">
      <alignment vertical="center"/>
    </xf>
    <xf numFmtId="49" fontId="12" fillId="0" borderId="3" xfId="0" applyNumberFormat="1" applyFont="1" applyBorder="1" applyAlignment="1">
      <alignment vertical="center" wrapText="1"/>
    </xf>
    <xf numFmtId="44" fontId="4" fillId="0" borderId="0" xfId="0" applyNumberFormat="1" applyFont="1" applyFill="1"/>
    <xf numFmtId="44" fontId="2" fillId="0" borderId="0" xfId="0" applyNumberFormat="1" applyFont="1" applyAlignment="1">
      <alignment horizontal="center"/>
    </xf>
    <xf numFmtId="0" fontId="4" fillId="0" borderId="0" xfId="1" applyNumberFormat="1" applyFont="1" applyAlignment="1">
      <alignment horizontal="left"/>
    </xf>
    <xf numFmtId="4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 wrapText="1"/>
    </xf>
    <xf numFmtId="44" fontId="2" fillId="0" borderId="0" xfId="0" applyNumberFormat="1" applyFont="1" applyAlignment="1"/>
    <xf numFmtId="1" fontId="4" fillId="0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" fontId="2" fillId="0" borderId="0" xfId="0" applyNumberFormat="1" applyFont="1" applyFill="1" applyAlignment="1">
      <alignment horizontal="center" wrapText="1"/>
    </xf>
    <xf numFmtId="10" fontId="4" fillId="0" borderId="0" xfId="0" applyNumberFormat="1" applyFont="1"/>
    <xf numFmtId="1" fontId="4" fillId="0" borderId="0" xfId="0" applyNumberFormat="1" applyFont="1"/>
    <xf numFmtId="0" fontId="4" fillId="0" borderId="0" xfId="0" applyFont="1" applyAlignment="1">
      <alignment wrapText="1"/>
    </xf>
    <xf numFmtId="1" fontId="2" fillId="0" borderId="0" xfId="0" applyNumberFormat="1" applyFont="1" applyFill="1" applyAlignment="1">
      <alignment horizontal="center"/>
    </xf>
    <xf numFmtId="0" fontId="18" fillId="0" borderId="0" xfId="0" applyFont="1"/>
    <xf numFmtId="44" fontId="18" fillId="0" borderId="0" xfId="0" applyNumberFormat="1" applyFont="1"/>
    <xf numFmtId="0" fontId="19" fillId="0" borderId="0" xfId="0" applyFont="1" applyAlignment="1">
      <alignment horizontal="right"/>
    </xf>
    <xf numFmtId="44" fontId="2" fillId="0" borderId="0" xfId="0" applyNumberFormat="1" applyFont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right"/>
    </xf>
    <xf numFmtId="2" fontId="2" fillId="0" borderId="0" xfId="0" applyNumberFormat="1" applyFont="1" applyFill="1" applyAlignment="1">
      <alignment horizontal="center"/>
    </xf>
    <xf numFmtId="164" fontId="4" fillId="0" borderId="0" xfId="0" applyNumberFormat="1" applyFont="1"/>
    <xf numFmtId="0" fontId="4" fillId="0" borderId="0" xfId="0" applyNumberFormat="1" applyFont="1" applyAlignment="1">
      <alignment horizontal="left"/>
    </xf>
    <xf numFmtId="0" fontId="4" fillId="0" borderId="0" xfId="0" applyNumberFormat="1" applyFont="1" applyFill="1" applyAlignment="1">
      <alignment horizontal="center"/>
    </xf>
    <xf numFmtId="0" fontId="4" fillId="0" borderId="0" xfId="0" applyFont="1" applyAlignment="1"/>
    <xf numFmtId="0" fontId="4" fillId="0" borderId="0" xfId="0" applyNumberFormat="1" applyFont="1"/>
    <xf numFmtId="0" fontId="19" fillId="0" borderId="0" xfId="0" applyFont="1"/>
    <xf numFmtId="0" fontId="2" fillId="0" borderId="0" xfId="0" applyFont="1" applyAlignment="1"/>
    <xf numFmtId="0" fontId="2" fillId="0" borderId="0" xfId="0" applyNumberFormat="1" applyFont="1" applyAlignment="1">
      <alignment horizontal="center"/>
    </xf>
    <xf numFmtId="43" fontId="4" fillId="0" borderId="0" xfId="1" applyFont="1" applyAlignment="1">
      <alignment horizontal="right"/>
    </xf>
    <xf numFmtId="44" fontId="2" fillId="0" borderId="0" xfId="0" applyNumberFormat="1" applyFont="1" applyAlignment="1">
      <alignment horizontal="center"/>
    </xf>
    <xf numFmtId="0" fontId="4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4" fillId="5" borderId="0" xfId="0" applyFont="1" applyFill="1"/>
    <xf numFmtId="44" fontId="4" fillId="5" borderId="0" xfId="0" applyNumberFormat="1" applyFont="1" applyFill="1"/>
    <xf numFmtId="43" fontId="5" fillId="5" borderId="0" xfId="0" applyNumberFormat="1" applyFont="1" applyFill="1"/>
    <xf numFmtId="43" fontId="4" fillId="5" borderId="0" xfId="0" applyNumberFormat="1" applyFont="1" applyFill="1"/>
    <xf numFmtId="44" fontId="18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3">
    <cellStyle name="Accent6" xfId="2" builtinId="49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topLeftCell="A34" zoomScaleNormal="100" workbookViewId="0">
      <selection activeCell="H49" sqref="H49"/>
    </sheetView>
  </sheetViews>
  <sheetFormatPr defaultColWidth="9.140625" defaultRowHeight="14.25" x14ac:dyDescent="0.2"/>
  <cols>
    <col min="1" max="1" width="32.5703125" style="5" bestFit="1" customWidth="1"/>
    <col min="2" max="2" width="16.42578125" style="3" customWidth="1"/>
    <col min="3" max="3" width="1.28515625" style="5" customWidth="1"/>
    <col min="4" max="4" width="12.85546875" style="4" bestFit="1" customWidth="1"/>
    <col min="5" max="5" width="1.28515625" style="5" customWidth="1"/>
    <col min="6" max="6" width="12.85546875" style="3" bestFit="1" customWidth="1"/>
    <col min="7" max="7" width="1.28515625" style="5" customWidth="1"/>
    <col min="8" max="8" width="12.85546875" style="3" bestFit="1" customWidth="1"/>
    <col min="9" max="9" width="14.28515625" style="3" bestFit="1" customWidth="1"/>
    <col min="10" max="16384" width="9.140625" style="5"/>
  </cols>
  <sheetData>
    <row r="1" spans="1:14" ht="14.25" customHeight="1" x14ac:dyDescent="0.25">
      <c r="A1" s="145" t="s">
        <v>131</v>
      </c>
      <c r="B1" s="145"/>
      <c r="C1" s="145"/>
      <c r="D1" s="145"/>
      <c r="E1" s="145"/>
      <c r="F1" s="145"/>
      <c r="G1" s="145"/>
      <c r="H1" s="145"/>
    </row>
    <row r="2" spans="1:14" ht="15" x14ac:dyDescent="0.25">
      <c r="A2" s="5" t="s">
        <v>35</v>
      </c>
      <c r="B2" s="54" t="s">
        <v>130</v>
      </c>
      <c r="C2" s="1"/>
      <c r="D2" s="54" t="s">
        <v>155</v>
      </c>
      <c r="E2" s="1"/>
      <c r="F2" s="54" t="s">
        <v>164</v>
      </c>
      <c r="G2" s="1"/>
      <c r="H2" s="54" t="s">
        <v>177</v>
      </c>
      <c r="I2" s="54"/>
      <c r="J2" s="2"/>
      <c r="K2" s="2"/>
      <c r="L2" s="2"/>
      <c r="M2" s="2"/>
      <c r="N2" s="2"/>
    </row>
    <row r="3" spans="1:14" x14ac:dyDescent="0.2">
      <c r="A3" s="5" t="s">
        <v>105</v>
      </c>
      <c r="B3" s="3">
        <v>58869.7</v>
      </c>
      <c r="D3" s="3">
        <v>56776.44</v>
      </c>
      <c r="E3" s="3"/>
      <c r="F3" s="3">
        <v>52482.720000000001</v>
      </c>
      <c r="H3" s="3">
        <v>50685.440000000002</v>
      </c>
    </row>
    <row r="4" spans="1:14" x14ac:dyDescent="0.2">
      <c r="A4" s="5" t="s">
        <v>126</v>
      </c>
      <c r="B4" s="3">
        <v>3100</v>
      </c>
      <c r="D4" s="3">
        <v>3100</v>
      </c>
      <c r="F4" s="3">
        <v>3100</v>
      </c>
      <c r="H4" s="3">
        <v>3100</v>
      </c>
    </row>
    <row r="5" spans="1:14" s="61" customFormat="1" ht="15" x14ac:dyDescent="0.25">
      <c r="A5" s="62" t="s">
        <v>67</v>
      </c>
      <c r="B5" s="55">
        <f>SUM(B3:B4)</f>
        <v>61969.7</v>
      </c>
      <c r="D5" s="55">
        <f>SUM(D3:D4)</f>
        <v>59876.44</v>
      </c>
      <c r="F5" s="55">
        <f>SUM(F3:F4)</f>
        <v>55582.720000000001</v>
      </c>
      <c r="H5" s="55">
        <f>SUM(H3:H4)</f>
        <v>53785.440000000002</v>
      </c>
      <c r="I5" s="55"/>
    </row>
    <row r="6" spans="1:14" s="61" customFormat="1" ht="15" x14ac:dyDescent="0.25">
      <c r="A6" s="49" t="s">
        <v>111</v>
      </c>
      <c r="B6" s="55"/>
      <c r="D6" s="55"/>
      <c r="F6" s="55"/>
      <c r="H6" s="55"/>
      <c r="I6" s="55"/>
    </row>
    <row r="7" spans="1:14" x14ac:dyDescent="0.2">
      <c r="A7" s="5" t="s">
        <v>36</v>
      </c>
      <c r="D7" s="3"/>
      <c r="E7" s="48"/>
      <c r="G7" s="48"/>
      <c r="I7" s="71"/>
    </row>
    <row r="8" spans="1:14" x14ac:dyDescent="0.2">
      <c r="A8" s="56"/>
      <c r="C8" s="48"/>
      <c r="D8" s="3"/>
      <c r="E8" s="48"/>
      <c r="I8" s="71"/>
    </row>
    <row r="9" spans="1:14" x14ac:dyDescent="0.2">
      <c r="A9" s="74"/>
      <c r="B9" s="71"/>
      <c r="C9" s="48"/>
      <c r="D9" s="71"/>
      <c r="E9" s="48"/>
      <c r="F9" s="71"/>
      <c r="H9" s="71"/>
      <c r="I9" s="71"/>
    </row>
    <row r="10" spans="1:14" x14ac:dyDescent="0.2">
      <c r="A10" s="5" t="s">
        <v>37</v>
      </c>
      <c r="B10" s="3">
        <f>SUM(B8:B8)</f>
        <v>0</v>
      </c>
      <c r="D10" s="3">
        <f>SUM(D8:D8)</f>
        <v>0</v>
      </c>
      <c r="F10" s="3">
        <f>SUM(F8:F8)</f>
        <v>0</v>
      </c>
      <c r="G10" s="3"/>
      <c r="H10" s="3">
        <f>SUM(H8:H8)</f>
        <v>0</v>
      </c>
    </row>
    <row r="11" spans="1:14" s="61" customFormat="1" ht="15" x14ac:dyDescent="0.25">
      <c r="A11" s="61" t="s">
        <v>38</v>
      </c>
      <c r="B11" s="55">
        <f>SUM(B5-B10)</f>
        <v>61969.7</v>
      </c>
      <c r="D11" s="55">
        <f>SUM(D5-D10)</f>
        <v>59876.44</v>
      </c>
      <c r="F11" s="55">
        <f>SUM(F5-F10)</f>
        <v>55582.720000000001</v>
      </c>
      <c r="G11" s="55"/>
      <c r="H11" s="55">
        <f>SUM(H5-H10)</f>
        <v>53785.440000000002</v>
      </c>
      <c r="I11" s="55"/>
    </row>
    <row r="12" spans="1:14" ht="15" x14ac:dyDescent="0.25">
      <c r="A12" s="61" t="s">
        <v>39</v>
      </c>
      <c r="D12" s="3"/>
    </row>
    <row r="13" spans="1:14" x14ac:dyDescent="0.2">
      <c r="A13" s="5" t="s">
        <v>132</v>
      </c>
      <c r="B13" s="3">
        <v>42092.47</v>
      </c>
      <c r="D13" s="3">
        <v>42092.47</v>
      </c>
      <c r="F13" s="3">
        <v>42092.47</v>
      </c>
      <c r="G13" s="4"/>
      <c r="H13" s="3">
        <v>42092.47</v>
      </c>
    </row>
    <row r="14" spans="1:14" x14ac:dyDescent="0.2">
      <c r="A14" s="5" t="s">
        <v>40</v>
      </c>
      <c r="B14" s="3">
        <v>24570</v>
      </c>
      <c r="D14" s="3">
        <v>24570</v>
      </c>
      <c r="F14" s="3">
        <v>24570</v>
      </c>
      <c r="H14" s="3">
        <v>24620</v>
      </c>
    </row>
    <row r="15" spans="1:14" s="61" customFormat="1" ht="15" x14ac:dyDescent="0.25">
      <c r="A15" s="61" t="s">
        <v>2</v>
      </c>
      <c r="B15" s="55">
        <f>SUM(B13:B14)</f>
        <v>66662.47</v>
      </c>
      <c r="D15" s="55">
        <f>SUM(D13:D14)</f>
        <v>66662.47</v>
      </c>
      <c r="F15" s="55">
        <f>SUM(F13:F14)</f>
        <v>66662.47</v>
      </c>
      <c r="G15" s="55"/>
      <c r="H15" s="55">
        <f>SUM(H13:H14)</f>
        <v>66712.47</v>
      </c>
      <c r="I15" s="55"/>
    </row>
    <row r="16" spans="1:14" x14ac:dyDescent="0.2">
      <c r="A16" s="5" t="s">
        <v>41</v>
      </c>
      <c r="B16" s="3">
        <v>4692.7700000000004</v>
      </c>
      <c r="D16" s="3">
        <v>6786.03</v>
      </c>
      <c r="F16" s="3">
        <v>11079.75</v>
      </c>
      <c r="H16" s="3">
        <v>12927.03</v>
      </c>
    </row>
    <row r="17" spans="1:9" s="61" customFormat="1" ht="15" x14ac:dyDescent="0.25">
      <c r="A17" s="61" t="s">
        <v>42</v>
      </c>
      <c r="B17" s="55">
        <f>SUM(B15-B16)</f>
        <v>61969.7</v>
      </c>
      <c r="D17" s="55">
        <f>SUM(D15-D16)</f>
        <v>59876.44</v>
      </c>
      <c r="F17" s="55">
        <f>SUM(F15-F16)</f>
        <v>55582.720000000001</v>
      </c>
      <c r="G17" s="55"/>
      <c r="H17" s="55">
        <f>SUM(H15-H16)</f>
        <v>53785.440000000002</v>
      </c>
      <c r="I17" s="55"/>
    </row>
    <row r="18" spans="1:9" s="61" customFormat="1" ht="15" x14ac:dyDescent="0.25">
      <c r="A18" s="61" t="s">
        <v>43</v>
      </c>
      <c r="B18" s="55">
        <f>SUM(B11-B17)</f>
        <v>0</v>
      </c>
      <c r="D18" s="55">
        <f>SUM(D11-D17)</f>
        <v>0</v>
      </c>
      <c r="F18" s="55">
        <f>SUM(F11-F17)</f>
        <v>0</v>
      </c>
      <c r="H18" s="55">
        <f>SUM(H11-H17)</f>
        <v>0</v>
      </c>
      <c r="I18" s="55"/>
    </row>
    <row r="19" spans="1:9" ht="6" customHeight="1" x14ac:dyDescent="0.2">
      <c r="A19" s="75"/>
      <c r="B19" s="76"/>
      <c r="C19" s="75"/>
      <c r="D19" s="76"/>
      <c r="E19" s="75"/>
      <c r="F19" s="76"/>
      <c r="G19" s="75"/>
      <c r="H19" s="76"/>
      <c r="I19" s="102"/>
    </row>
    <row r="20" spans="1:9" ht="15" x14ac:dyDescent="0.25">
      <c r="A20" s="5" t="s">
        <v>35</v>
      </c>
      <c r="B20" s="54" t="s">
        <v>178</v>
      </c>
      <c r="D20" s="103" t="s">
        <v>200</v>
      </c>
      <c r="F20" s="105" t="s">
        <v>208</v>
      </c>
      <c r="H20" s="106" t="s">
        <v>241</v>
      </c>
      <c r="I20" s="54"/>
    </row>
    <row r="21" spans="1:9" x14ac:dyDescent="0.2">
      <c r="A21" s="5" t="s">
        <v>105</v>
      </c>
      <c r="B21" s="3">
        <v>52086.94</v>
      </c>
      <c r="D21" s="3">
        <v>49032.1</v>
      </c>
      <c r="F21" s="3">
        <v>47332.73</v>
      </c>
      <c r="H21" s="3">
        <v>45489.82</v>
      </c>
      <c r="I21" s="4"/>
    </row>
    <row r="22" spans="1:9" x14ac:dyDescent="0.2">
      <c r="A22" s="5" t="s">
        <v>126</v>
      </c>
      <c r="B22" s="3">
        <v>3100</v>
      </c>
      <c r="C22" s="48"/>
      <c r="D22" s="3">
        <v>3100</v>
      </c>
      <c r="F22" s="3">
        <v>3100</v>
      </c>
      <c r="H22" s="3">
        <v>3100</v>
      </c>
      <c r="I22" s="51"/>
    </row>
    <row r="23" spans="1:9" ht="15" x14ac:dyDescent="0.25">
      <c r="A23" s="62" t="s">
        <v>67</v>
      </c>
      <c r="B23" s="55">
        <f>SUM(B21:B22)</f>
        <v>55186.94</v>
      </c>
      <c r="C23" s="48"/>
      <c r="D23" s="55">
        <f>SUM(D21:D22)</f>
        <v>52132.1</v>
      </c>
      <c r="F23" s="55">
        <f>SUM(F21:F22)</f>
        <v>50432.73</v>
      </c>
      <c r="H23" s="55">
        <f>SUM(H21:H22)</f>
        <v>48589.82</v>
      </c>
      <c r="I23" s="55"/>
    </row>
    <row r="24" spans="1:9" ht="15" x14ac:dyDescent="0.25">
      <c r="C24" s="55"/>
      <c r="D24" s="3"/>
      <c r="E24" s="55"/>
      <c r="G24" s="55"/>
    </row>
    <row r="25" spans="1:9" ht="15" x14ac:dyDescent="0.25">
      <c r="A25" s="5" t="s">
        <v>36</v>
      </c>
      <c r="B25" s="55"/>
      <c r="C25" s="52"/>
      <c r="D25" s="55"/>
      <c r="F25" s="55"/>
      <c r="H25" s="55"/>
      <c r="I25" s="55"/>
    </row>
    <row r="26" spans="1:9" x14ac:dyDescent="0.2">
      <c r="A26" s="56"/>
      <c r="B26" s="71"/>
      <c r="C26" s="48"/>
      <c r="D26" s="71"/>
      <c r="F26" s="71"/>
      <c r="H26" s="71"/>
      <c r="I26" s="71"/>
    </row>
    <row r="27" spans="1:9" x14ac:dyDescent="0.2">
      <c r="A27" s="5" t="s">
        <v>37</v>
      </c>
      <c r="B27" s="3">
        <f>SUM(B25:B26)</f>
        <v>0</v>
      </c>
      <c r="D27" s="3">
        <f>SUM(D25:D26)</f>
        <v>0</v>
      </c>
      <c r="F27" s="3">
        <f>SUM(F25:F26)</f>
        <v>0</v>
      </c>
      <c r="H27" s="3">
        <f>SUM(H25:H26)</f>
        <v>0</v>
      </c>
    </row>
    <row r="28" spans="1:9" s="61" customFormat="1" ht="15" x14ac:dyDescent="0.25">
      <c r="A28" s="61" t="s">
        <v>38</v>
      </c>
      <c r="B28" s="55">
        <f>SUM(B23-B27)</f>
        <v>55186.94</v>
      </c>
      <c r="D28" s="55">
        <f>SUM(D23-D27)</f>
        <v>52132.1</v>
      </c>
      <c r="E28" s="55"/>
      <c r="F28" s="55">
        <f>SUM(F23-F27)</f>
        <v>50432.73</v>
      </c>
      <c r="G28" s="55"/>
      <c r="H28" s="55">
        <f>SUM(H23-H27)</f>
        <v>48589.82</v>
      </c>
      <c r="I28" s="55"/>
    </row>
    <row r="29" spans="1:9" ht="15" x14ac:dyDescent="0.25">
      <c r="A29" s="61" t="s">
        <v>39</v>
      </c>
      <c r="D29" s="3"/>
    </row>
    <row r="30" spans="1:9" x14ac:dyDescent="0.2">
      <c r="A30" s="5" t="s">
        <v>132</v>
      </c>
      <c r="B30" s="3">
        <v>42092.47</v>
      </c>
      <c r="D30" s="3">
        <v>42092.47</v>
      </c>
      <c r="F30" s="3">
        <v>42092.47</v>
      </c>
      <c r="H30" s="3">
        <v>42092.47</v>
      </c>
    </row>
    <row r="31" spans="1:9" x14ac:dyDescent="0.2">
      <c r="A31" s="5" t="s">
        <v>40</v>
      </c>
      <c r="B31" s="3">
        <v>26057.38</v>
      </c>
      <c r="D31" s="3">
        <v>26057.38</v>
      </c>
      <c r="F31" s="3">
        <v>26057.38</v>
      </c>
      <c r="H31" s="3">
        <v>28697.38</v>
      </c>
    </row>
    <row r="32" spans="1:9" s="61" customFormat="1" ht="15" x14ac:dyDescent="0.25">
      <c r="A32" s="61" t="s">
        <v>2</v>
      </c>
      <c r="B32" s="55">
        <f>SUM(B30:B31)</f>
        <v>68149.850000000006</v>
      </c>
      <c r="D32" s="55">
        <f>SUM(D30:D31)</f>
        <v>68149.850000000006</v>
      </c>
      <c r="F32" s="55">
        <f>SUM(F30:F31)</f>
        <v>68149.850000000006</v>
      </c>
      <c r="H32" s="55">
        <f>SUM(H30:H31)</f>
        <v>70789.850000000006</v>
      </c>
      <c r="I32" s="55"/>
    </row>
    <row r="33" spans="1:9" x14ac:dyDescent="0.2">
      <c r="A33" s="5" t="s">
        <v>41</v>
      </c>
      <c r="B33" s="3">
        <v>12962.91</v>
      </c>
      <c r="D33" s="3">
        <v>16017.75</v>
      </c>
      <c r="F33" s="3">
        <v>17717.12</v>
      </c>
      <c r="H33" s="3">
        <v>22200.03</v>
      </c>
    </row>
    <row r="34" spans="1:9" s="61" customFormat="1" ht="15" x14ac:dyDescent="0.25">
      <c r="A34" s="61" t="s">
        <v>42</v>
      </c>
      <c r="B34" s="55">
        <f>SUM(B32-B33)</f>
        <v>55186.94</v>
      </c>
      <c r="D34" s="55">
        <f>SUM(D32-D33)</f>
        <v>52132.100000000006</v>
      </c>
      <c r="F34" s="55">
        <f>SUM(F32-F33)</f>
        <v>50432.73000000001</v>
      </c>
      <c r="H34" s="55">
        <f>SUM(H32-H33)</f>
        <v>48589.820000000007</v>
      </c>
      <c r="I34" s="55"/>
    </row>
    <row r="35" spans="1:9" s="61" customFormat="1" ht="15" x14ac:dyDescent="0.25">
      <c r="A35" s="61" t="s">
        <v>43</v>
      </c>
      <c r="B35" s="55">
        <f>SUM(B28-B34)</f>
        <v>0</v>
      </c>
      <c r="D35" s="55">
        <f>SUM(D28-D34)</f>
        <v>-7.2759576141834259E-12</v>
      </c>
      <c r="E35" s="55"/>
      <c r="F35" s="55">
        <f>SUM(F28-F34)</f>
        <v>-7.2759576141834259E-12</v>
      </c>
      <c r="G35" s="55"/>
      <c r="H35" s="55">
        <f>SUM(H28-H34)</f>
        <v>-7.2759576141834259E-12</v>
      </c>
      <c r="I35" s="55"/>
    </row>
    <row r="36" spans="1:9" ht="6" customHeight="1" x14ac:dyDescent="0.2">
      <c r="A36" s="75"/>
      <c r="B36" s="76"/>
      <c r="C36" s="75"/>
      <c r="D36" s="76"/>
      <c r="E36" s="75"/>
      <c r="F36" s="76"/>
      <c r="G36" s="75"/>
      <c r="H36" s="76"/>
      <c r="I36" s="102"/>
    </row>
    <row r="37" spans="1:9" ht="15" x14ac:dyDescent="0.25">
      <c r="A37" s="5" t="s">
        <v>35</v>
      </c>
      <c r="B37" s="54" t="s">
        <v>262</v>
      </c>
      <c r="D37" s="134" t="s">
        <v>278</v>
      </c>
      <c r="F37" s="142" t="s">
        <v>293</v>
      </c>
      <c r="H37" s="143" t="s">
        <v>304</v>
      </c>
      <c r="I37" s="54"/>
    </row>
    <row r="38" spans="1:9" x14ac:dyDescent="0.2">
      <c r="A38" s="5" t="s">
        <v>105</v>
      </c>
      <c r="B38" s="3">
        <v>43211.78</v>
      </c>
      <c r="D38" s="3">
        <v>42110.48</v>
      </c>
      <c r="F38" s="3">
        <v>38618.54</v>
      </c>
      <c r="H38" s="3">
        <v>37830.1</v>
      </c>
      <c r="I38" s="4"/>
    </row>
    <row r="39" spans="1:9" x14ac:dyDescent="0.2">
      <c r="A39" s="5" t="s">
        <v>126</v>
      </c>
      <c r="B39" s="3">
        <v>3100.19</v>
      </c>
      <c r="C39" s="48"/>
      <c r="D39" s="3">
        <v>3100.19</v>
      </c>
      <c r="F39" s="3">
        <v>3100.19</v>
      </c>
      <c r="H39" s="3">
        <v>3101.87</v>
      </c>
      <c r="I39" s="51"/>
    </row>
    <row r="40" spans="1:9" ht="15" x14ac:dyDescent="0.25">
      <c r="A40" s="62" t="s">
        <v>67</v>
      </c>
      <c r="B40" s="55">
        <f>SUM(B38:B39)</f>
        <v>46311.97</v>
      </c>
      <c r="C40" s="48"/>
      <c r="D40" s="55">
        <f>SUM(D38:D39)</f>
        <v>45210.670000000006</v>
      </c>
      <c r="F40" s="55">
        <f>SUM(F38:F39)</f>
        <v>41718.730000000003</v>
      </c>
      <c r="H40" s="55">
        <f>SUM(H38:H39)</f>
        <v>40931.97</v>
      </c>
      <c r="I40" s="55"/>
    </row>
    <row r="41" spans="1:9" ht="15" x14ac:dyDescent="0.25">
      <c r="C41" s="55"/>
      <c r="D41" s="3"/>
      <c r="E41" s="55"/>
      <c r="G41" s="55"/>
    </row>
    <row r="42" spans="1:9" ht="15" x14ac:dyDescent="0.25">
      <c r="A42" s="5" t="s">
        <v>36</v>
      </c>
      <c r="B42" s="55"/>
      <c r="C42" s="52"/>
      <c r="D42" s="55"/>
      <c r="F42" s="55"/>
      <c r="H42" s="55"/>
      <c r="I42" s="55"/>
    </row>
    <row r="43" spans="1:9" x14ac:dyDescent="0.2">
      <c r="A43" s="56"/>
      <c r="B43" s="71"/>
      <c r="C43" s="48"/>
      <c r="D43" s="71"/>
      <c r="F43" s="71"/>
      <c r="H43" s="71"/>
      <c r="I43" s="71"/>
    </row>
    <row r="44" spans="1:9" x14ac:dyDescent="0.2">
      <c r="A44" s="5" t="s">
        <v>37</v>
      </c>
      <c r="B44" s="3">
        <v>0</v>
      </c>
      <c r="D44" s="3">
        <v>0</v>
      </c>
      <c r="F44" s="3">
        <v>0</v>
      </c>
      <c r="H44" s="3">
        <v>0</v>
      </c>
    </row>
    <row r="45" spans="1:9" s="61" customFormat="1" ht="15" x14ac:dyDescent="0.25">
      <c r="A45" s="61" t="s">
        <v>38</v>
      </c>
      <c r="B45" s="55">
        <f>SUM(B40-B44)</f>
        <v>46311.97</v>
      </c>
      <c r="D45" s="55">
        <f>SUM(D40-D44)</f>
        <v>45210.670000000006</v>
      </c>
      <c r="E45" s="55"/>
      <c r="F45" s="55">
        <f>SUM(F40-F44)</f>
        <v>41718.730000000003</v>
      </c>
      <c r="G45" s="55"/>
      <c r="H45" s="55">
        <f>SUM(H40-H44)</f>
        <v>40931.97</v>
      </c>
      <c r="I45" s="55"/>
    </row>
    <row r="46" spans="1:9" ht="15" x14ac:dyDescent="0.25">
      <c r="A46" s="61" t="s">
        <v>39</v>
      </c>
      <c r="D46" s="3"/>
    </row>
    <row r="47" spans="1:9" x14ac:dyDescent="0.2">
      <c r="A47" s="5" t="s">
        <v>132</v>
      </c>
      <c r="B47" s="3">
        <v>42092.47</v>
      </c>
      <c r="D47" s="3">
        <v>42092.47</v>
      </c>
      <c r="F47" s="3">
        <v>42092.47</v>
      </c>
      <c r="H47" s="3">
        <v>42092.47</v>
      </c>
    </row>
    <row r="48" spans="1:9" x14ac:dyDescent="0.2">
      <c r="A48" s="5" t="s">
        <v>40</v>
      </c>
      <c r="B48" s="3">
        <v>31257.57</v>
      </c>
      <c r="D48" s="3">
        <v>31257.57</v>
      </c>
      <c r="F48" s="3">
        <v>32757.57</v>
      </c>
      <c r="H48" s="3">
        <v>32759.25</v>
      </c>
    </row>
    <row r="49" spans="1:9" s="61" customFormat="1" ht="15" x14ac:dyDescent="0.25">
      <c r="A49" s="61" t="s">
        <v>2</v>
      </c>
      <c r="B49" s="55">
        <f>SUM(B47:B48)</f>
        <v>73350.040000000008</v>
      </c>
      <c r="D49" s="55">
        <f>SUM(D47:D48)</f>
        <v>73350.040000000008</v>
      </c>
      <c r="F49" s="55">
        <f>SUM(F47:F48)</f>
        <v>74850.040000000008</v>
      </c>
      <c r="H49" s="55">
        <f>SUM(H47:H48)</f>
        <v>74851.72</v>
      </c>
      <c r="I49" s="55"/>
    </row>
    <row r="50" spans="1:9" x14ac:dyDescent="0.2">
      <c r="A50" s="5" t="s">
        <v>41</v>
      </c>
      <c r="B50" s="3">
        <v>27038.07</v>
      </c>
      <c r="D50" s="3">
        <v>28139.37</v>
      </c>
      <c r="F50" s="3">
        <v>33131.31</v>
      </c>
      <c r="H50" s="3">
        <v>33919.75</v>
      </c>
    </row>
    <row r="51" spans="1:9" s="61" customFormat="1" ht="15" x14ac:dyDescent="0.25">
      <c r="A51" s="61" t="s">
        <v>42</v>
      </c>
      <c r="B51" s="55">
        <f>SUM(B49-B50)</f>
        <v>46311.970000000008</v>
      </c>
      <c r="D51" s="55">
        <f>SUM(D49-D50)</f>
        <v>45210.670000000013</v>
      </c>
      <c r="F51" s="55">
        <f>SUM(F49-F50)</f>
        <v>41718.73000000001</v>
      </c>
      <c r="H51" s="55">
        <f>SUM(H49-H50)</f>
        <v>40931.97</v>
      </c>
      <c r="I51" s="55"/>
    </row>
    <row r="52" spans="1:9" s="61" customFormat="1" ht="15" x14ac:dyDescent="0.25">
      <c r="A52" s="61" t="s">
        <v>43</v>
      </c>
      <c r="B52" s="55">
        <f>SUM(B45-B51)</f>
        <v>-7.2759576141834259E-12</v>
      </c>
      <c r="D52" s="55">
        <f>SUM(D45-D51)</f>
        <v>-7.2759576141834259E-12</v>
      </c>
      <c r="E52" s="55"/>
      <c r="F52" s="55">
        <f>SUM(F45-F51)</f>
        <v>-7.2759576141834259E-12</v>
      </c>
      <c r="G52" s="55"/>
      <c r="H52" s="55">
        <f>SUM(H45-H51)</f>
        <v>0</v>
      </c>
      <c r="I52" s="55"/>
    </row>
    <row r="58" spans="1:9" ht="15" x14ac:dyDescent="0.25">
      <c r="A58" s="62"/>
      <c r="B58" s="55"/>
    </row>
    <row r="59" spans="1:9" ht="15" x14ac:dyDescent="0.25">
      <c r="B59" s="55"/>
    </row>
    <row r="60" spans="1:9" x14ac:dyDescent="0.2">
      <c r="A60" s="56"/>
    </row>
    <row r="62" spans="1:9" ht="15" x14ac:dyDescent="0.25">
      <c r="A62" s="61"/>
      <c r="B62" s="55"/>
    </row>
    <row r="63" spans="1:9" ht="15" x14ac:dyDescent="0.25">
      <c r="A63" s="61"/>
    </row>
    <row r="66" spans="1:2" ht="15" x14ac:dyDescent="0.25">
      <c r="A66" s="61"/>
      <c r="B66" s="55"/>
    </row>
    <row r="67" spans="1:2" x14ac:dyDescent="0.2">
      <c r="B67" s="4"/>
    </row>
    <row r="68" spans="1:2" ht="15" x14ac:dyDescent="0.25">
      <c r="A68" s="61"/>
      <c r="B68" s="55"/>
    </row>
    <row r="69" spans="1:2" ht="15" x14ac:dyDescent="0.25">
      <c r="A69" s="61"/>
      <c r="B69" s="55"/>
    </row>
    <row r="70" spans="1:2" x14ac:dyDescent="0.2">
      <c r="B70" s="4"/>
    </row>
    <row r="71" spans="1:2" x14ac:dyDescent="0.2">
      <c r="B71" s="4"/>
    </row>
    <row r="72" spans="1:2" x14ac:dyDescent="0.2">
      <c r="B72" s="4"/>
    </row>
    <row r="73" spans="1:2" x14ac:dyDescent="0.2">
      <c r="B73" s="4"/>
    </row>
    <row r="74" spans="1:2" x14ac:dyDescent="0.2">
      <c r="B74" s="4"/>
    </row>
    <row r="75" spans="1:2" x14ac:dyDescent="0.2">
      <c r="B75" s="4"/>
    </row>
    <row r="76" spans="1:2" x14ac:dyDescent="0.2">
      <c r="B76" s="4"/>
    </row>
    <row r="77" spans="1:2" x14ac:dyDescent="0.2">
      <c r="B77" s="4"/>
    </row>
    <row r="78" spans="1:2" x14ac:dyDescent="0.2">
      <c r="B78" s="4"/>
    </row>
    <row r="79" spans="1:2" x14ac:dyDescent="0.2">
      <c r="B79" s="4"/>
    </row>
    <row r="80" spans="1:2" x14ac:dyDescent="0.2">
      <c r="B80" s="4"/>
    </row>
    <row r="81" spans="2:2" x14ac:dyDescent="0.2">
      <c r="B81" s="4"/>
    </row>
    <row r="82" spans="2:2" x14ac:dyDescent="0.2">
      <c r="B82" s="4"/>
    </row>
    <row r="83" spans="2:2" x14ac:dyDescent="0.2">
      <c r="B83" s="4"/>
    </row>
    <row r="84" spans="2:2" x14ac:dyDescent="0.2">
      <c r="B84" s="4"/>
    </row>
    <row r="85" spans="2:2" x14ac:dyDescent="0.2">
      <c r="B85" s="4"/>
    </row>
    <row r="86" spans="2:2" x14ac:dyDescent="0.2">
      <c r="B86" s="4"/>
    </row>
    <row r="87" spans="2:2" x14ac:dyDescent="0.2">
      <c r="B87" s="4"/>
    </row>
  </sheetData>
  <mergeCells count="1">
    <mergeCell ref="A1:H1"/>
  </mergeCells>
  <printOptions gridLines="1"/>
  <pageMargins left="0.39370078740157483" right="0.39370078740157483" top="0.78740157480314965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7"/>
  <sheetViews>
    <sheetView workbookViewId="0">
      <pane ySplit="2" topLeftCell="A3" activePane="bottomLeft" state="frozen"/>
      <selection pane="bottomLeft" activeCell="A14" sqref="A14"/>
    </sheetView>
  </sheetViews>
  <sheetFormatPr defaultColWidth="9.140625" defaultRowHeight="15" x14ac:dyDescent="0.25"/>
  <cols>
    <col min="1" max="1" width="10.7109375" style="2" customWidth="1"/>
    <col min="2" max="2" width="7.42578125" style="2" customWidth="1"/>
    <col min="3" max="3" width="7.42578125" style="1" customWidth="1"/>
    <col min="4" max="4" width="4.85546875" style="1" bestFit="1" customWidth="1"/>
    <col min="5" max="5" width="48.28515625" style="5" bestFit="1" customWidth="1"/>
    <col min="6" max="6" width="12.7109375" style="3" customWidth="1"/>
    <col min="7" max="7" width="12.7109375" style="3" bestFit="1" customWidth="1"/>
    <col min="8" max="8" width="11.7109375" style="3" customWidth="1"/>
    <col min="9" max="9" width="11.28515625" style="3" bestFit="1" customWidth="1"/>
    <col min="10" max="10" width="15.140625" style="3" bestFit="1" customWidth="1"/>
    <col min="11" max="11" width="12.7109375" style="3" bestFit="1" customWidth="1"/>
    <col min="12" max="12" width="12.28515625" style="3" bestFit="1" customWidth="1"/>
    <col min="13" max="13" width="10.7109375" style="3" customWidth="1"/>
    <col min="14" max="14" width="12.7109375" style="3" bestFit="1" customWidth="1"/>
    <col min="15" max="16384" width="9.140625" style="5"/>
  </cols>
  <sheetData>
    <row r="1" spans="1:17" s="61" customFormat="1" ht="44.25" customHeight="1" x14ac:dyDescent="0.25">
      <c r="A1" s="1" t="s">
        <v>5</v>
      </c>
      <c r="B1" s="84" t="s">
        <v>120</v>
      </c>
      <c r="C1" s="84" t="s">
        <v>128</v>
      </c>
      <c r="D1" s="1" t="s">
        <v>28</v>
      </c>
      <c r="E1" s="1" t="s">
        <v>6</v>
      </c>
      <c r="F1" s="54" t="s">
        <v>2</v>
      </c>
      <c r="G1" s="54" t="s">
        <v>7</v>
      </c>
      <c r="H1" s="87" t="s">
        <v>121</v>
      </c>
      <c r="I1" s="54" t="s">
        <v>8</v>
      </c>
      <c r="J1" s="54" t="s">
        <v>81</v>
      </c>
      <c r="K1" s="54" t="s">
        <v>9</v>
      </c>
      <c r="L1" s="54" t="s">
        <v>78</v>
      </c>
      <c r="M1" s="87" t="s">
        <v>89</v>
      </c>
      <c r="N1" s="87" t="s">
        <v>109</v>
      </c>
      <c r="O1" s="1"/>
      <c r="P1" s="1"/>
    </row>
    <row r="2" spans="1:17" s="61" customFormat="1" x14ac:dyDescent="0.25">
      <c r="A2" s="1"/>
      <c r="B2" s="84"/>
      <c r="C2" s="84"/>
      <c r="D2" s="1"/>
      <c r="E2" s="1"/>
      <c r="F2" s="54"/>
      <c r="G2" s="54"/>
      <c r="H2" s="54"/>
      <c r="I2" s="54"/>
      <c r="J2" s="54"/>
      <c r="K2" s="54"/>
      <c r="L2" s="54"/>
      <c r="M2" s="54"/>
      <c r="N2" s="54"/>
      <c r="O2" s="1"/>
      <c r="P2" s="1"/>
    </row>
    <row r="3" spans="1:17" x14ac:dyDescent="0.25">
      <c r="A3" s="2" t="s">
        <v>133</v>
      </c>
      <c r="B3" s="2" t="s">
        <v>134</v>
      </c>
      <c r="D3" s="1" t="s">
        <v>83</v>
      </c>
      <c r="E3" s="49" t="s">
        <v>135</v>
      </c>
      <c r="F3" s="4">
        <v>24570</v>
      </c>
      <c r="G3" s="4">
        <v>24570</v>
      </c>
      <c r="H3" s="4"/>
      <c r="I3" s="4"/>
      <c r="J3" s="4"/>
      <c r="K3" s="4"/>
      <c r="L3" s="4"/>
      <c r="M3" s="4"/>
    </row>
    <row r="4" spans="1:17" x14ac:dyDescent="0.25">
      <c r="A4" s="2" t="s">
        <v>167</v>
      </c>
      <c r="B4" s="2">
        <v>9</v>
      </c>
      <c r="D4" s="1" t="s">
        <v>83</v>
      </c>
      <c r="E4" s="5" t="s">
        <v>168</v>
      </c>
      <c r="F4" s="3">
        <v>50</v>
      </c>
      <c r="L4" s="4"/>
      <c r="M4" s="3">
        <v>50</v>
      </c>
      <c r="O4" s="6"/>
      <c r="P4" s="6"/>
      <c r="Q4" s="6"/>
    </row>
    <row r="5" spans="1:17" x14ac:dyDescent="0.25">
      <c r="A5" s="2" t="s">
        <v>180</v>
      </c>
      <c r="D5" s="1" t="s">
        <v>83</v>
      </c>
      <c r="E5" s="5" t="s">
        <v>182</v>
      </c>
      <c r="F5" s="3">
        <v>21.83</v>
      </c>
      <c r="H5" s="3">
        <v>21.83</v>
      </c>
      <c r="L5" s="4"/>
      <c r="O5" s="6"/>
      <c r="P5" s="6"/>
      <c r="Q5" s="6"/>
    </row>
    <row r="6" spans="1:17" x14ac:dyDescent="0.25">
      <c r="A6" s="2" t="s">
        <v>179</v>
      </c>
      <c r="D6" s="1" t="s">
        <v>83</v>
      </c>
      <c r="E6" s="5" t="s">
        <v>273</v>
      </c>
      <c r="F6" s="3">
        <v>1415.55</v>
      </c>
      <c r="K6" s="3">
        <v>1415.55</v>
      </c>
      <c r="L6" s="4"/>
      <c r="O6" s="6"/>
      <c r="P6" s="6"/>
      <c r="Q6" s="6"/>
    </row>
    <row r="7" spans="1:17" x14ac:dyDescent="0.25">
      <c r="A7" s="8" t="s">
        <v>209</v>
      </c>
      <c r="B7" s="81">
        <v>10</v>
      </c>
      <c r="C7" s="9" t="s">
        <v>290</v>
      </c>
      <c r="D7" s="9" t="s">
        <v>83</v>
      </c>
      <c r="E7" s="5" t="s">
        <v>210</v>
      </c>
      <c r="F7" s="3">
        <v>2640</v>
      </c>
      <c r="J7" s="3">
        <v>2640</v>
      </c>
      <c r="O7" s="6"/>
      <c r="P7" s="6"/>
      <c r="Q7" s="6"/>
    </row>
    <row r="8" spans="1:17" x14ac:dyDescent="0.25">
      <c r="A8" s="2" t="s">
        <v>258</v>
      </c>
      <c r="B8" s="2">
        <v>11</v>
      </c>
      <c r="C8" s="1" t="s">
        <v>289</v>
      </c>
      <c r="D8" s="1" t="s">
        <v>83</v>
      </c>
      <c r="E8" s="5" t="s">
        <v>259</v>
      </c>
      <c r="F8" s="3">
        <v>2560</v>
      </c>
      <c r="J8" s="3">
        <v>2560</v>
      </c>
      <c r="O8" s="6"/>
      <c r="P8" s="6"/>
      <c r="Q8" s="6"/>
    </row>
    <row r="9" spans="1:17" x14ac:dyDescent="0.25">
      <c r="A9" s="2" t="s">
        <v>286</v>
      </c>
      <c r="D9" s="1" t="s">
        <v>83</v>
      </c>
      <c r="E9" s="5" t="s">
        <v>287</v>
      </c>
      <c r="F9" s="3">
        <v>1500</v>
      </c>
      <c r="H9" s="3">
        <v>1500</v>
      </c>
      <c r="O9" s="6"/>
      <c r="P9" s="6"/>
      <c r="Q9" s="6"/>
    </row>
    <row r="10" spans="1:17" x14ac:dyDescent="0.25">
      <c r="O10" s="6"/>
      <c r="P10" s="6"/>
      <c r="Q10" s="6"/>
    </row>
    <row r="11" spans="1:17" x14ac:dyDescent="0.25">
      <c r="A11" s="5"/>
      <c r="O11" s="6"/>
      <c r="P11" s="6"/>
      <c r="Q11" s="6"/>
    </row>
    <row r="12" spans="1:17" s="137" customFormat="1" x14ac:dyDescent="0.25">
      <c r="A12" s="135"/>
      <c r="B12" s="135"/>
      <c r="C12" s="136"/>
      <c r="D12" s="136"/>
      <c r="F12" s="138">
        <f t="shared" ref="F12:N12" si="0">SUM(F3:F11)</f>
        <v>32757.38</v>
      </c>
      <c r="G12" s="138">
        <f t="shared" si="0"/>
        <v>24570</v>
      </c>
      <c r="H12" s="138">
        <f t="shared" si="0"/>
        <v>1521.83</v>
      </c>
      <c r="I12" s="138">
        <f t="shared" si="0"/>
        <v>0</v>
      </c>
      <c r="J12" s="138">
        <f t="shared" si="0"/>
        <v>5200</v>
      </c>
      <c r="K12" s="138">
        <f t="shared" si="0"/>
        <v>1415.55</v>
      </c>
      <c r="L12" s="138">
        <f t="shared" si="0"/>
        <v>0</v>
      </c>
      <c r="M12" s="138">
        <f t="shared" si="0"/>
        <v>50</v>
      </c>
      <c r="N12" s="138">
        <f t="shared" si="0"/>
        <v>0</v>
      </c>
      <c r="O12" s="139"/>
      <c r="P12" s="139"/>
      <c r="Q12" s="140"/>
    </row>
    <row r="13" spans="1:17" x14ac:dyDescent="0.25">
      <c r="F13" s="3">
        <f>SUM(G12+H12+I12+J12+K12+L12+M12)</f>
        <v>32757.38</v>
      </c>
      <c r="L13" s="7"/>
      <c r="O13" s="6"/>
      <c r="P13" s="6"/>
      <c r="Q13" s="6"/>
    </row>
    <row r="14" spans="1:17" x14ac:dyDescent="0.25">
      <c r="E14" s="88" t="s">
        <v>122</v>
      </c>
      <c r="F14" s="3">
        <f>SUM(H12+I12+J12+L12+M12+K12)</f>
        <v>8187.38</v>
      </c>
      <c r="L14" s="7"/>
      <c r="O14" s="6"/>
      <c r="P14" s="6"/>
      <c r="Q14" s="6"/>
    </row>
    <row r="15" spans="1:17" x14ac:dyDescent="0.25">
      <c r="L15" s="7"/>
      <c r="O15" s="6"/>
      <c r="P15" s="6"/>
      <c r="Q15" s="6"/>
    </row>
    <row r="16" spans="1:17" x14ac:dyDescent="0.25">
      <c r="O16" s="6"/>
      <c r="P16" s="6"/>
      <c r="Q16" s="6"/>
    </row>
    <row r="17" spans="15:17" x14ac:dyDescent="0.25">
      <c r="O17" s="6"/>
      <c r="P17" s="6"/>
      <c r="Q17" s="6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538"/>
  <sheetViews>
    <sheetView tabSelected="1" topLeftCell="F1" zoomScaleNormal="100" workbookViewId="0">
      <pane ySplit="4" topLeftCell="A5" activePane="bottomLeft" state="frozen"/>
      <selection pane="bottomLeft" activeCell="O4" sqref="O4"/>
    </sheetView>
  </sheetViews>
  <sheetFormatPr defaultColWidth="9.140625" defaultRowHeight="15" outlineLevelCol="1" x14ac:dyDescent="0.25"/>
  <cols>
    <col min="1" max="1" width="9" style="36" bestFit="1" customWidth="1"/>
    <col min="2" max="2" width="7.85546875" style="40" bestFit="1" customWidth="1"/>
    <col min="3" max="3" width="6.7109375" style="53" bestFit="1" customWidth="1"/>
    <col min="4" max="4" width="6.85546875" style="81" customWidth="1"/>
    <col min="5" max="5" width="55.85546875" style="37" bestFit="1" customWidth="1"/>
    <col min="6" max="6" width="14.28515625" style="38" bestFit="1" customWidth="1"/>
    <col min="7" max="7" width="11.5703125" style="3" bestFit="1" customWidth="1" outlineLevel="1"/>
    <col min="8" max="8" width="12.85546875" style="38" bestFit="1" customWidth="1"/>
    <col min="9" max="9" width="12" style="38" bestFit="1" customWidth="1"/>
    <col min="10" max="10" width="11.7109375" style="38" customWidth="1"/>
    <col min="11" max="11" width="19.7109375" style="38" bestFit="1" customWidth="1"/>
    <col min="12" max="12" width="10.5703125" style="38" bestFit="1" customWidth="1"/>
    <col min="13" max="13" width="12.42578125" style="38" customWidth="1"/>
    <col min="14" max="14" width="13.7109375" style="38" bestFit="1" customWidth="1"/>
    <col min="15" max="15" width="11" style="38" bestFit="1" customWidth="1"/>
    <col min="16" max="16" width="17" style="38" bestFit="1" customWidth="1"/>
    <col min="17" max="17" width="18" style="38" bestFit="1" customWidth="1"/>
    <col min="18" max="18" width="19.7109375" style="38" bestFit="1" customWidth="1"/>
    <col min="19" max="19" width="9.7109375" style="38" bestFit="1" customWidth="1"/>
    <col min="20" max="20" width="12.5703125" style="38" bestFit="1" customWidth="1"/>
    <col min="21" max="21" width="16.7109375" style="38" bestFit="1" customWidth="1"/>
    <col min="22" max="22" width="11" style="38" bestFit="1" customWidth="1"/>
    <col min="23" max="23" width="12.85546875" style="38" bestFit="1" customWidth="1"/>
    <col min="24" max="24" width="18" style="38" bestFit="1" customWidth="1"/>
    <col min="25" max="25" width="21" style="38" bestFit="1" customWidth="1"/>
    <col min="26" max="26" width="12.85546875" style="38" bestFit="1" customWidth="1"/>
    <col min="27" max="27" width="13.7109375" style="38" bestFit="1" customWidth="1"/>
    <col min="28" max="28" width="14.140625" style="37" bestFit="1" customWidth="1"/>
    <col min="29" max="29" width="11.5703125" style="38" bestFit="1" customWidth="1"/>
    <col min="30" max="30" width="12.140625" style="38" bestFit="1" customWidth="1"/>
    <col min="31" max="31" width="9.85546875" style="38" bestFit="1" customWidth="1"/>
    <col min="32" max="32" width="7.28515625" style="38" bestFit="1" customWidth="1"/>
    <col min="33" max="33" width="12.42578125" style="38" bestFit="1" customWidth="1"/>
    <col min="34" max="34" width="12.5703125" style="38" bestFit="1" customWidth="1"/>
    <col min="35" max="35" width="10.42578125" style="38" bestFit="1" customWidth="1"/>
    <col min="36" max="36" width="10.85546875" style="38" bestFit="1" customWidth="1"/>
    <col min="37" max="37" width="10.28515625" style="38" customWidth="1"/>
    <col min="38" max="38" width="12.7109375" style="38" bestFit="1" customWidth="1"/>
    <col min="39" max="39" width="13.28515625" style="38" bestFit="1" customWidth="1"/>
    <col min="40" max="42" width="9.85546875" style="38" bestFit="1" customWidth="1"/>
    <col min="43" max="16384" width="9.140625" style="37"/>
  </cols>
  <sheetData>
    <row r="1" spans="1:42" s="36" customFormat="1" ht="30" x14ac:dyDescent="0.25">
      <c r="A1" s="33" t="s">
        <v>5</v>
      </c>
      <c r="B1" s="34" t="s">
        <v>27</v>
      </c>
      <c r="C1" s="53" t="s">
        <v>24</v>
      </c>
      <c r="D1" s="147" t="s">
        <v>119</v>
      </c>
      <c r="E1" s="33" t="s">
        <v>6</v>
      </c>
      <c r="F1" s="35" t="s">
        <v>23</v>
      </c>
      <c r="G1" s="144" t="s">
        <v>9</v>
      </c>
      <c r="H1" s="35" t="s">
        <v>10</v>
      </c>
      <c r="I1" s="35" t="s">
        <v>11</v>
      </c>
      <c r="J1" s="98" t="s">
        <v>12</v>
      </c>
      <c r="K1" s="35" t="s">
        <v>22</v>
      </c>
      <c r="L1" s="35" t="s">
        <v>30</v>
      </c>
      <c r="M1" s="35" t="s">
        <v>19</v>
      </c>
      <c r="N1" s="35" t="s">
        <v>4</v>
      </c>
      <c r="O1" s="35" t="s">
        <v>13</v>
      </c>
      <c r="P1" s="35" t="s">
        <v>14</v>
      </c>
      <c r="Q1" s="54" t="s">
        <v>271</v>
      </c>
      <c r="R1" s="54" t="s">
        <v>99</v>
      </c>
      <c r="S1" s="35" t="s">
        <v>15</v>
      </c>
      <c r="T1" s="35" t="s">
        <v>0</v>
      </c>
      <c r="U1" s="35" t="s">
        <v>3</v>
      </c>
      <c r="V1" s="35" t="s">
        <v>16</v>
      </c>
      <c r="W1" s="35" t="s">
        <v>17</v>
      </c>
      <c r="X1" s="35" t="s">
        <v>20</v>
      </c>
      <c r="Y1" s="35" t="s">
        <v>21</v>
      </c>
      <c r="Z1" s="54" t="s">
        <v>84</v>
      </c>
      <c r="AA1" s="54" t="s">
        <v>90</v>
      </c>
      <c r="AB1" s="33" t="s">
        <v>65</v>
      </c>
      <c r="AC1" s="54" t="s">
        <v>79</v>
      </c>
      <c r="AD1" s="54" t="s">
        <v>74</v>
      </c>
      <c r="AE1" s="73" t="s">
        <v>73</v>
      </c>
      <c r="AF1" s="54" t="s">
        <v>76</v>
      </c>
      <c r="AG1" s="54" t="s">
        <v>93</v>
      </c>
      <c r="AH1" s="54" t="s">
        <v>95</v>
      </c>
      <c r="AI1" s="54" t="s">
        <v>86</v>
      </c>
      <c r="AJ1" s="54" t="s">
        <v>101</v>
      </c>
      <c r="AK1" s="73" t="s">
        <v>106</v>
      </c>
      <c r="AL1" s="54" t="s">
        <v>107</v>
      </c>
      <c r="AM1" s="146" t="s">
        <v>113</v>
      </c>
      <c r="AN1" s="54" t="s">
        <v>115</v>
      </c>
      <c r="AO1" s="54" t="s">
        <v>117</v>
      </c>
      <c r="AP1" s="54" t="s">
        <v>124</v>
      </c>
    </row>
    <row r="2" spans="1:42" x14ac:dyDescent="0.25">
      <c r="B2" s="34" t="s">
        <v>26</v>
      </c>
      <c r="C2" s="53" t="s">
        <v>25</v>
      </c>
      <c r="D2" s="147"/>
      <c r="I2" s="39"/>
      <c r="L2" s="39"/>
      <c r="Q2" s="54" t="s">
        <v>92</v>
      </c>
      <c r="R2" s="54" t="s">
        <v>100</v>
      </c>
      <c r="W2" s="54" t="s">
        <v>112</v>
      </c>
      <c r="Z2" s="54" t="s">
        <v>85</v>
      </c>
      <c r="AA2" s="54" t="s">
        <v>91</v>
      </c>
      <c r="AB2" s="33" t="s">
        <v>66</v>
      </c>
      <c r="AC2" s="54" t="s">
        <v>80</v>
      </c>
      <c r="AE2" s="54" t="s">
        <v>112</v>
      </c>
      <c r="AG2" s="55" t="s">
        <v>19</v>
      </c>
      <c r="AH2" s="54" t="s">
        <v>94</v>
      </c>
      <c r="AI2" s="54" t="s">
        <v>87</v>
      </c>
      <c r="AJ2" s="55"/>
      <c r="AL2" s="54" t="s">
        <v>108</v>
      </c>
      <c r="AM2" s="146"/>
      <c r="AO2" s="54" t="s">
        <v>118</v>
      </c>
    </row>
    <row r="3" spans="1:42" x14ac:dyDescent="0.25">
      <c r="E3" s="56" t="s">
        <v>110</v>
      </c>
      <c r="F3" s="38">
        <f>SUM(G112:AY112)</f>
        <v>33919.75</v>
      </c>
      <c r="I3" s="39"/>
      <c r="L3" s="39"/>
    </row>
    <row r="4" spans="1:42" ht="15" customHeight="1" x14ac:dyDescent="0.25">
      <c r="B4" s="41"/>
      <c r="C4" s="47"/>
      <c r="D4" s="82"/>
      <c r="E4" s="42" t="s">
        <v>29</v>
      </c>
      <c r="F4" s="43">
        <f>SUM(F5:F111)</f>
        <v>33919.750000000015</v>
      </c>
      <c r="G4" s="51">
        <f>SUM(G5:G111)</f>
        <v>2158.92</v>
      </c>
      <c r="H4" s="43">
        <f>SUM(H5:H111)</f>
        <v>6110.4</v>
      </c>
      <c r="I4" s="43">
        <f>SUM(I5:I111)</f>
        <v>0</v>
      </c>
      <c r="J4" s="43">
        <f>SUM(J5:J111)</f>
        <v>180</v>
      </c>
      <c r="K4" s="43">
        <f>SUM(H4:J4)</f>
        <v>6290.4</v>
      </c>
      <c r="L4" s="43">
        <f t="shared" ref="L4:AP4" si="0">SUM(L5:L111)</f>
        <v>120</v>
      </c>
      <c r="M4" s="43">
        <f t="shared" si="0"/>
        <v>85.5</v>
      </c>
      <c r="N4" s="43">
        <f t="shared" si="0"/>
        <v>0</v>
      </c>
      <c r="O4" s="43">
        <f t="shared" si="0"/>
        <v>325</v>
      </c>
      <c r="P4" s="43">
        <f t="shared" si="0"/>
        <v>0</v>
      </c>
      <c r="Q4" s="43">
        <f t="shared" si="0"/>
        <v>715.92</v>
      </c>
      <c r="R4" s="43">
        <f t="shared" si="0"/>
        <v>762.8</v>
      </c>
      <c r="S4" s="43">
        <f t="shared" si="0"/>
        <v>0</v>
      </c>
      <c r="T4" s="43">
        <f t="shared" si="0"/>
        <v>829.89</v>
      </c>
      <c r="U4" s="43">
        <f t="shared" si="0"/>
        <v>587.91</v>
      </c>
      <c r="V4" s="43">
        <f t="shared" si="0"/>
        <v>0</v>
      </c>
      <c r="W4" s="43">
        <f t="shared" si="0"/>
        <v>1120</v>
      </c>
      <c r="X4" s="43">
        <f t="shared" si="0"/>
        <v>0</v>
      </c>
      <c r="Y4" s="43">
        <f t="shared" si="0"/>
        <v>125</v>
      </c>
      <c r="Z4" s="43">
        <f t="shared" si="0"/>
        <v>4464.7700000000004</v>
      </c>
      <c r="AA4" s="43">
        <f t="shared" si="0"/>
        <v>8687.99</v>
      </c>
      <c r="AB4" s="43">
        <f t="shared" si="0"/>
        <v>0</v>
      </c>
      <c r="AC4" s="43">
        <f t="shared" si="0"/>
        <v>5200</v>
      </c>
      <c r="AD4" s="43">
        <f t="shared" si="0"/>
        <v>911</v>
      </c>
      <c r="AE4" s="43">
        <f t="shared" si="0"/>
        <v>750.85000000000014</v>
      </c>
      <c r="AF4" s="43">
        <f t="shared" si="0"/>
        <v>0</v>
      </c>
      <c r="AG4" s="43">
        <f t="shared" si="0"/>
        <v>0</v>
      </c>
      <c r="AH4" s="43">
        <f t="shared" si="0"/>
        <v>30.94</v>
      </c>
      <c r="AI4" s="43">
        <f t="shared" si="0"/>
        <v>60</v>
      </c>
      <c r="AJ4" s="43">
        <f t="shared" si="0"/>
        <v>0</v>
      </c>
      <c r="AK4" s="43">
        <f t="shared" si="0"/>
        <v>72</v>
      </c>
      <c r="AL4" s="43">
        <f t="shared" si="0"/>
        <v>0</v>
      </c>
      <c r="AM4" s="43">
        <f t="shared" si="0"/>
        <v>204.86</v>
      </c>
      <c r="AN4" s="43">
        <f t="shared" si="0"/>
        <v>151</v>
      </c>
      <c r="AO4" s="43">
        <f t="shared" si="0"/>
        <v>0</v>
      </c>
      <c r="AP4" s="43">
        <f t="shared" si="0"/>
        <v>265</v>
      </c>
    </row>
    <row r="5" spans="1:42" x14ac:dyDescent="0.25">
      <c r="A5" s="2" t="s">
        <v>146</v>
      </c>
      <c r="B5" s="48" t="s">
        <v>136</v>
      </c>
      <c r="C5" s="47" t="s">
        <v>83</v>
      </c>
      <c r="D5" s="82">
        <v>87</v>
      </c>
      <c r="E5" s="49" t="s">
        <v>137</v>
      </c>
      <c r="F5" s="43">
        <v>35.880000000000003</v>
      </c>
      <c r="G5" s="51">
        <v>5.98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>
        <v>29.9</v>
      </c>
      <c r="S5" s="43"/>
      <c r="T5" s="43"/>
      <c r="U5" s="43"/>
      <c r="V5" s="43"/>
      <c r="W5" s="43"/>
      <c r="X5" s="43"/>
      <c r="Y5" s="43"/>
      <c r="Z5" s="43"/>
      <c r="AA5" s="43"/>
    </row>
    <row r="6" spans="1:42" x14ac:dyDescent="0.25">
      <c r="A6" s="2" t="s">
        <v>147</v>
      </c>
      <c r="B6" s="48" t="s">
        <v>136</v>
      </c>
      <c r="C6" s="47" t="s">
        <v>83</v>
      </c>
      <c r="D6" s="82">
        <v>88</v>
      </c>
      <c r="E6" s="49" t="s">
        <v>138</v>
      </c>
      <c r="F6" s="43">
        <v>422.4</v>
      </c>
      <c r="G6" s="51"/>
      <c r="H6" s="43">
        <v>407.4</v>
      </c>
      <c r="I6" s="43"/>
      <c r="J6" s="43">
        <v>15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</row>
    <row r="7" spans="1:42" x14ac:dyDescent="0.25">
      <c r="A7" s="44"/>
      <c r="B7" s="48" t="s">
        <v>136</v>
      </c>
      <c r="C7" s="47" t="s">
        <v>83</v>
      </c>
      <c r="D7" s="82">
        <v>89</v>
      </c>
      <c r="E7" s="50" t="s">
        <v>139</v>
      </c>
      <c r="F7" s="45">
        <v>101.8</v>
      </c>
      <c r="G7" s="71"/>
      <c r="H7" s="43">
        <v>101.8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42" x14ac:dyDescent="0.25">
      <c r="A8" s="44"/>
      <c r="B8" s="48" t="s">
        <v>136</v>
      </c>
      <c r="C8" s="47" t="s">
        <v>83</v>
      </c>
      <c r="D8" s="82">
        <v>90</v>
      </c>
      <c r="E8" s="50" t="s">
        <v>140</v>
      </c>
      <c r="F8" s="45">
        <v>407.51</v>
      </c>
      <c r="G8" s="71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>
        <v>407.51</v>
      </c>
      <c r="V8" s="43"/>
      <c r="W8" s="43"/>
      <c r="X8" s="43"/>
      <c r="Y8" s="43"/>
    </row>
    <row r="9" spans="1:42" x14ac:dyDescent="0.25">
      <c r="B9" s="48" t="s">
        <v>136</v>
      </c>
      <c r="C9" s="47" t="s">
        <v>83</v>
      </c>
      <c r="D9" s="82">
        <v>91</v>
      </c>
      <c r="E9" s="50" t="s">
        <v>141</v>
      </c>
      <c r="F9" s="45">
        <v>167.91</v>
      </c>
      <c r="G9" s="71">
        <v>8</v>
      </c>
      <c r="H9" s="43"/>
      <c r="I9" s="43"/>
      <c r="J9" s="43"/>
      <c r="K9" s="43"/>
      <c r="L9" s="43"/>
      <c r="M9" s="43"/>
      <c r="N9" s="43"/>
      <c r="O9" s="43"/>
      <c r="P9" s="43"/>
      <c r="Q9" s="43">
        <v>159.91</v>
      </c>
      <c r="R9" s="43"/>
      <c r="S9" s="43"/>
      <c r="T9" s="43"/>
      <c r="U9" s="43"/>
      <c r="V9" s="43"/>
      <c r="W9" s="43"/>
      <c r="X9" s="43"/>
      <c r="Y9" s="43"/>
    </row>
    <row r="10" spans="1:42" x14ac:dyDescent="0.25">
      <c r="A10" s="44"/>
      <c r="B10" s="48" t="s">
        <v>136</v>
      </c>
      <c r="C10" s="47" t="s">
        <v>83</v>
      </c>
      <c r="D10" s="82">
        <v>92</v>
      </c>
      <c r="E10" s="50" t="s">
        <v>142</v>
      </c>
      <c r="F10" s="45">
        <v>538.26</v>
      </c>
      <c r="G10" s="71">
        <v>89.71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38">
        <v>448.55</v>
      </c>
    </row>
    <row r="11" spans="1:42" x14ac:dyDescent="0.25">
      <c r="A11" s="8"/>
      <c r="B11" s="48" t="s">
        <v>136</v>
      </c>
      <c r="C11" s="47" t="s">
        <v>83</v>
      </c>
      <c r="D11" s="82">
        <v>93</v>
      </c>
      <c r="E11" s="50" t="s">
        <v>143</v>
      </c>
      <c r="F11" s="45">
        <v>42.61</v>
      </c>
      <c r="G11" s="71">
        <v>7.1</v>
      </c>
      <c r="H11" s="43"/>
      <c r="I11" s="43"/>
      <c r="J11" s="43"/>
      <c r="K11" s="43"/>
      <c r="L11" s="43"/>
      <c r="M11" s="43">
        <v>35.51</v>
      </c>
      <c r="N11" s="43"/>
      <c r="O11" s="43"/>
      <c r="P11" s="43"/>
      <c r="R11" s="43"/>
      <c r="S11" s="43"/>
      <c r="T11" s="43"/>
      <c r="U11" s="43"/>
      <c r="V11" s="43"/>
      <c r="W11" s="43"/>
      <c r="X11" s="43"/>
      <c r="Y11" s="43"/>
    </row>
    <row r="12" spans="1:42" x14ac:dyDescent="0.25">
      <c r="A12" s="2"/>
      <c r="B12" s="48" t="s">
        <v>136</v>
      </c>
      <c r="C12" s="47" t="s">
        <v>83</v>
      </c>
      <c r="D12" s="82">
        <v>94</v>
      </c>
      <c r="E12" s="49" t="s">
        <v>144</v>
      </c>
      <c r="F12" s="43">
        <v>490</v>
      </c>
      <c r="G12" s="51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>
        <v>490</v>
      </c>
    </row>
    <row r="13" spans="1:42" x14ac:dyDescent="0.25">
      <c r="A13" s="2"/>
      <c r="B13" s="48" t="s">
        <v>136</v>
      </c>
      <c r="C13" s="47" t="s">
        <v>83</v>
      </c>
      <c r="D13" s="82">
        <v>95</v>
      </c>
      <c r="E13" s="49" t="s">
        <v>145</v>
      </c>
      <c r="F13" s="43">
        <v>2486.4</v>
      </c>
      <c r="G13" s="51">
        <v>414.4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>
        <v>2072</v>
      </c>
    </row>
    <row r="14" spans="1:42" x14ac:dyDescent="0.25">
      <c r="A14" s="8" t="s">
        <v>149</v>
      </c>
      <c r="B14" s="48" t="s">
        <v>136</v>
      </c>
      <c r="C14" s="47" t="s">
        <v>83</v>
      </c>
      <c r="D14" s="82">
        <v>96</v>
      </c>
      <c r="E14" s="50" t="s">
        <v>137</v>
      </c>
      <c r="F14" s="43">
        <v>35.880000000000003</v>
      </c>
      <c r="G14" s="51">
        <v>5.98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>
        <v>29.9</v>
      </c>
      <c r="S14" s="43"/>
      <c r="T14" s="43"/>
      <c r="U14" s="43"/>
      <c r="V14" s="43"/>
      <c r="W14" s="43"/>
      <c r="X14" s="43"/>
      <c r="Y14" s="43"/>
    </row>
    <row r="15" spans="1:42" x14ac:dyDescent="0.25">
      <c r="A15" s="2"/>
      <c r="B15" s="48" t="s">
        <v>136</v>
      </c>
      <c r="C15" s="47" t="s">
        <v>83</v>
      </c>
      <c r="D15" s="82">
        <v>97</v>
      </c>
      <c r="E15" s="50" t="s">
        <v>150</v>
      </c>
      <c r="F15" s="43">
        <v>422.4</v>
      </c>
      <c r="G15" s="51"/>
      <c r="H15" s="43">
        <v>407.4</v>
      </c>
      <c r="I15" s="43"/>
      <c r="J15" s="43">
        <v>15</v>
      </c>
      <c r="K15" s="43"/>
      <c r="L15" s="43"/>
      <c r="M15" s="43"/>
      <c r="N15" s="43"/>
      <c r="O15" s="43"/>
      <c r="P15" s="43"/>
      <c r="R15" s="43"/>
    </row>
    <row r="16" spans="1:42" x14ac:dyDescent="0.25">
      <c r="A16" s="2"/>
      <c r="B16" s="48" t="s">
        <v>136</v>
      </c>
      <c r="C16" s="47" t="s">
        <v>83</v>
      </c>
      <c r="D16" s="82">
        <v>98</v>
      </c>
      <c r="E16" s="49" t="s">
        <v>151</v>
      </c>
      <c r="F16" s="45">
        <v>101.8</v>
      </c>
      <c r="G16" s="71"/>
      <c r="H16" s="43">
        <v>101.8</v>
      </c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</row>
    <row r="17" spans="1:42" x14ac:dyDescent="0.25">
      <c r="A17" s="2"/>
      <c r="B17" s="48" t="s">
        <v>136</v>
      </c>
      <c r="C17" s="47" t="s">
        <v>83</v>
      </c>
      <c r="D17" s="82">
        <v>99</v>
      </c>
      <c r="E17" s="49" t="s">
        <v>152</v>
      </c>
      <c r="F17" s="43">
        <v>125</v>
      </c>
      <c r="G17" s="51"/>
      <c r="H17" s="43"/>
      <c r="I17" s="43"/>
      <c r="J17" s="43"/>
      <c r="K17" s="43"/>
      <c r="L17" s="43"/>
      <c r="M17" s="43"/>
      <c r="N17" s="43"/>
      <c r="O17" s="43">
        <v>125</v>
      </c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</row>
    <row r="18" spans="1:42" x14ac:dyDescent="0.25">
      <c r="A18" s="44"/>
      <c r="B18" s="48" t="s">
        <v>136</v>
      </c>
      <c r="C18" s="47" t="s">
        <v>83</v>
      </c>
      <c r="D18" s="82">
        <v>100</v>
      </c>
      <c r="E18" s="50" t="s">
        <v>142</v>
      </c>
      <c r="F18" s="45">
        <v>507.91</v>
      </c>
      <c r="G18" s="71">
        <v>84.65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38">
        <v>423.26</v>
      </c>
    </row>
    <row r="19" spans="1:42" s="5" customFormat="1" x14ac:dyDescent="0.25">
      <c r="A19" s="8"/>
      <c r="B19" s="48" t="s">
        <v>136</v>
      </c>
      <c r="C19" s="47" t="s">
        <v>83</v>
      </c>
      <c r="D19" s="82">
        <v>101</v>
      </c>
      <c r="E19" s="50" t="s">
        <v>153</v>
      </c>
      <c r="F19" s="51">
        <v>829.89</v>
      </c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>
        <v>829.89</v>
      </c>
      <c r="U19" s="51"/>
      <c r="V19" s="51"/>
      <c r="W19" s="51"/>
      <c r="X19" s="51"/>
      <c r="Y19" s="51"/>
      <c r="Z19" s="3"/>
      <c r="AA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s="5" customFormat="1" x14ac:dyDescent="0.25">
      <c r="A20" s="8"/>
      <c r="B20" s="48" t="s">
        <v>136</v>
      </c>
      <c r="C20" s="47" t="s">
        <v>83</v>
      </c>
      <c r="D20" s="82">
        <v>102</v>
      </c>
      <c r="E20" s="50" t="s">
        <v>154</v>
      </c>
      <c r="F20" s="51">
        <v>70.38</v>
      </c>
      <c r="G20" s="51">
        <v>11.73</v>
      </c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3"/>
      <c r="AA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>
        <v>58.65</v>
      </c>
      <c r="AN20" s="3"/>
      <c r="AO20" s="3"/>
      <c r="AP20" s="3"/>
    </row>
    <row r="21" spans="1:42" s="5" customFormat="1" x14ac:dyDescent="0.25">
      <c r="A21" s="8" t="s">
        <v>163</v>
      </c>
      <c r="B21" s="48" t="s">
        <v>136</v>
      </c>
      <c r="C21" s="47" t="s">
        <v>83</v>
      </c>
      <c r="D21" s="82">
        <v>103</v>
      </c>
      <c r="E21" s="50" t="s">
        <v>137</v>
      </c>
      <c r="F21" s="51">
        <v>35.880000000000003</v>
      </c>
      <c r="G21" s="51">
        <v>5.98</v>
      </c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>
        <v>29.9</v>
      </c>
      <c r="S21" s="51"/>
      <c r="T21" s="51"/>
      <c r="U21" s="51"/>
      <c r="V21" s="51"/>
      <c r="W21" s="51"/>
      <c r="X21" s="51"/>
      <c r="Y21" s="51"/>
      <c r="Z21" s="3"/>
      <c r="AA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s="5" customFormat="1" x14ac:dyDescent="0.25">
      <c r="A22" s="8" t="s">
        <v>157</v>
      </c>
      <c r="B22" s="48" t="s">
        <v>136</v>
      </c>
      <c r="C22" s="47" t="s">
        <v>83</v>
      </c>
      <c r="D22" s="82">
        <v>104</v>
      </c>
      <c r="E22" s="50" t="s">
        <v>158</v>
      </c>
      <c r="F22" s="51">
        <v>422.4</v>
      </c>
      <c r="G22" s="51"/>
      <c r="H22" s="51">
        <v>407.4</v>
      </c>
      <c r="I22" s="51"/>
      <c r="J22" s="51">
        <v>15</v>
      </c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3"/>
      <c r="AA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s="5" customFormat="1" x14ac:dyDescent="0.25">
      <c r="A23" s="8"/>
      <c r="B23" s="48" t="s">
        <v>136</v>
      </c>
      <c r="C23" s="47" t="s">
        <v>83</v>
      </c>
      <c r="D23" s="82">
        <v>105</v>
      </c>
      <c r="E23" s="50" t="s">
        <v>159</v>
      </c>
      <c r="F23" s="51">
        <v>101.8</v>
      </c>
      <c r="G23" s="51"/>
      <c r="H23" s="51">
        <v>101.8</v>
      </c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3"/>
      <c r="AA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x14ac:dyDescent="0.25">
      <c r="A24" s="2"/>
      <c r="B24" s="48" t="s">
        <v>136</v>
      </c>
      <c r="C24" s="47" t="s">
        <v>83</v>
      </c>
      <c r="D24" s="82">
        <v>106</v>
      </c>
      <c r="E24" s="49" t="s">
        <v>160</v>
      </c>
      <c r="F24" s="43">
        <v>72</v>
      </c>
      <c r="G24" s="51">
        <v>12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I24" s="38">
        <v>60</v>
      </c>
    </row>
    <row r="25" spans="1:42" s="5" customFormat="1" x14ac:dyDescent="0.25">
      <c r="A25" s="8"/>
      <c r="B25" s="48" t="s">
        <v>136</v>
      </c>
      <c r="C25" s="47" t="s">
        <v>83</v>
      </c>
      <c r="D25" s="82">
        <v>107</v>
      </c>
      <c r="E25" s="50" t="s">
        <v>142</v>
      </c>
      <c r="F25" s="51">
        <v>1126.26</v>
      </c>
      <c r="G25" s="51">
        <v>187.71</v>
      </c>
      <c r="H25" s="43"/>
      <c r="I25" s="43"/>
      <c r="J25" s="43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3">
        <v>938.55</v>
      </c>
      <c r="AA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s="5" customFormat="1" x14ac:dyDescent="0.25">
      <c r="A26" s="8"/>
      <c r="B26" s="48" t="s">
        <v>136</v>
      </c>
      <c r="C26" s="47" t="s">
        <v>83</v>
      </c>
      <c r="D26" s="82">
        <v>108</v>
      </c>
      <c r="E26" s="50" t="s">
        <v>161</v>
      </c>
      <c r="F26" s="51">
        <v>2490.3000000000002</v>
      </c>
      <c r="G26" s="51">
        <v>415.05</v>
      </c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"/>
      <c r="AA26" s="3">
        <v>2075.25</v>
      </c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s="5" customFormat="1" x14ac:dyDescent="0.25">
      <c r="A27" s="8"/>
      <c r="B27" s="48" t="s">
        <v>136</v>
      </c>
      <c r="C27" s="47" t="s">
        <v>83</v>
      </c>
      <c r="D27" s="82">
        <v>109</v>
      </c>
      <c r="E27" s="50" t="s">
        <v>162</v>
      </c>
      <c r="F27" s="51">
        <v>27.08</v>
      </c>
      <c r="G27" s="51">
        <v>4.51</v>
      </c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3"/>
      <c r="AA27" s="3">
        <v>22.57</v>
      </c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s="5" customFormat="1" x14ac:dyDescent="0.25">
      <c r="A28" s="8" t="s">
        <v>164</v>
      </c>
      <c r="B28" s="48" t="s">
        <v>165</v>
      </c>
      <c r="C28" s="47" t="s">
        <v>83</v>
      </c>
      <c r="D28" s="82">
        <v>110</v>
      </c>
      <c r="E28" s="50" t="s">
        <v>166</v>
      </c>
      <c r="F28" s="51">
        <v>18</v>
      </c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3"/>
      <c r="AA28" s="3"/>
      <c r="AC28" s="3"/>
      <c r="AD28" s="3"/>
      <c r="AE28" s="3"/>
      <c r="AF28" s="3"/>
      <c r="AG28" s="3"/>
      <c r="AH28" s="3"/>
      <c r="AI28" s="3"/>
      <c r="AJ28" s="3"/>
      <c r="AK28" s="3">
        <v>18</v>
      </c>
      <c r="AL28" s="3"/>
      <c r="AM28" s="3"/>
      <c r="AN28" s="3"/>
      <c r="AO28" s="3"/>
      <c r="AP28" s="3"/>
    </row>
    <row r="29" spans="1:42" s="5" customFormat="1" x14ac:dyDescent="0.25">
      <c r="A29" s="8" t="s">
        <v>169</v>
      </c>
      <c r="B29" s="48" t="s">
        <v>136</v>
      </c>
      <c r="C29" s="47" t="s">
        <v>83</v>
      </c>
      <c r="D29" s="82">
        <v>111</v>
      </c>
      <c r="E29" s="50" t="s">
        <v>137</v>
      </c>
      <c r="F29" s="51">
        <v>35.880000000000003</v>
      </c>
      <c r="G29" s="51">
        <v>5.98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>
        <v>29.9</v>
      </c>
      <c r="S29" s="51"/>
      <c r="T29" s="51"/>
      <c r="U29" s="51"/>
      <c r="V29" s="51"/>
      <c r="W29" s="51"/>
      <c r="X29" s="51"/>
      <c r="Y29" s="51"/>
      <c r="Z29" s="3"/>
      <c r="AA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s="5" customFormat="1" x14ac:dyDescent="0.25">
      <c r="A30" s="8"/>
      <c r="B30" s="48" t="s">
        <v>136</v>
      </c>
      <c r="C30" s="47" t="s">
        <v>83</v>
      </c>
      <c r="D30" s="82">
        <v>112</v>
      </c>
      <c r="E30" s="50" t="s">
        <v>170</v>
      </c>
      <c r="F30" s="51">
        <v>422.4</v>
      </c>
      <c r="G30" s="51"/>
      <c r="H30" s="51">
        <v>407.4</v>
      </c>
      <c r="I30" s="51"/>
      <c r="J30" s="51">
        <v>15</v>
      </c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3"/>
      <c r="AA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s="5" customFormat="1" x14ac:dyDescent="0.25">
      <c r="A31" s="8"/>
      <c r="B31" s="48" t="s">
        <v>136</v>
      </c>
      <c r="C31" s="47" t="s">
        <v>83</v>
      </c>
      <c r="D31" s="82">
        <v>113</v>
      </c>
      <c r="E31" s="50" t="s">
        <v>171</v>
      </c>
      <c r="F31" s="51">
        <v>101.8</v>
      </c>
      <c r="G31" s="51"/>
      <c r="H31" s="51">
        <v>101.8</v>
      </c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3"/>
      <c r="AA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s="5" customFormat="1" x14ac:dyDescent="0.25">
      <c r="A32" s="8"/>
      <c r="B32" s="48" t="s">
        <v>136</v>
      </c>
      <c r="C32" s="47" t="s">
        <v>83</v>
      </c>
      <c r="D32" s="82">
        <v>114</v>
      </c>
      <c r="E32" s="50" t="s">
        <v>142</v>
      </c>
      <c r="F32" s="51">
        <v>696.45</v>
      </c>
      <c r="G32" s="51">
        <v>116.07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3">
        <v>580.38</v>
      </c>
      <c r="AA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s="5" customFormat="1" x14ac:dyDescent="0.25">
      <c r="A33" s="8"/>
      <c r="B33" s="48" t="s">
        <v>136</v>
      </c>
      <c r="C33" s="47" t="s">
        <v>83</v>
      </c>
      <c r="D33" s="82">
        <v>115</v>
      </c>
      <c r="E33" s="50" t="s">
        <v>172</v>
      </c>
      <c r="F33" s="51">
        <v>72.599999999999994</v>
      </c>
      <c r="G33" s="51">
        <v>12.1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>
        <v>60.5</v>
      </c>
      <c r="V33" s="51"/>
      <c r="W33" s="51"/>
      <c r="X33" s="51"/>
      <c r="Y33" s="51"/>
      <c r="Z33" s="3"/>
      <c r="AA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s="5" customFormat="1" x14ac:dyDescent="0.25">
      <c r="A34" s="8"/>
      <c r="B34" s="48" t="s">
        <v>136</v>
      </c>
      <c r="C34" s="47" t="s">
        <v>83</v>
      </c>
      <c r="D34" s="82">
        <v>116</v>
      </c>
      <c r="E34" s="50" t="s">
        <v>141</v>
      </c>
      <c r="F34" s="51">
        <v>169.77</v>
      </c>
      <c r="G34" s="51">
        <v>8.08</v>
      </c>
      <c r="H34" s="51"/>
      <c r="I34" s="51"/>
      <c r="J34" s="51"/>
      <c r="K34" s="51"/>
      <c r="L34" s="51"/>
      <c r="M34" s="51"/>
      <c r="N34" s="51"/>
      <c r="O34" s="51"/>
      <c r="P34" s="51"/>
      <c r="Q34" s="51">
        <v>161.69</v>
      </c>
      <c r="R34" s="51"/>
      <c r="S34" s="51"/>
      <c r="T34" s="51"/>
      <c r="U34" s="51"/>
      <c r="V34" s="51"/>
      <c r="W34" s="51"/>
      <c r="X34" s="51"/>
      <c r="Y34" s="51"/>
      <c r="Z34" s="3"/>
      <c r="AA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s="5" customFormat="1" x14ac:dyDescent="0.25">
      <c r="A35" s="8"/>
      <c r="B35" s="48" t="s">
        <v>136</v>
      </c>
      <c r="C35" s="47" t="s">
        <v>83</v>
      </c>
      <c r="D35" s="82">
        <v>117</v>
      </c>
      <c r="E35" s="50" t="s">
        <v>173</v>
      </c>
      <c r="F35" s="51">
        <v>45.98</v>
      </c>
      <c r="G35" s="51">
        <v>7.66</v>
      </c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3"/>
      <c r="AA35" s="3"/>
      <c r="AC35" s="3"/>
      <c r="AD35" s="3"/>
      <c r="AE35" s="3">
        <v>38.32</v>
      </c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s="5" customFormat="1" x14ac:dyDescent="0.25">
      <c r="A36" s="8"/>
      <c r="B36" s="48" t="s">
        <v>136</v>
      </c>
      <c r="C36" s="47" t="s">
        <v>83</v>
      </c>
      <c r="D36" s="82">
        <v>118</v>
      </c>
      <c r="E36" s="50" t="s">
        <v>174</v>
      </c>
      <c r="F36" s="51">
        <v>297</v>
      </c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3"/>
      <c r="AA36" s="3"/>
      <c r="AC36" s="3"/>
      <c r="AD36" s="3">
        <v>297</v>
      </c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s="5" customFormat="1" x14ac:dyDescent="0.25">
      <c r="A37" s="8"/>
      <c r="B37" s="48" t="s">
        <v>136</v>
      </c>
      <c r="C37" s="47" t="s">
        <v>83</v>
      </c>
      <c r="D37" s="82">
        <v>119</v>
      </c>
      <c r="E37" s="50" t="s">
        <v>175</v>
      </c>
      <c r="F37" s="51">
        <v>5.4</v>
      </c>
      <c r="G37" s="51">
        <v>0.9</v>
      </c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"/>
      <c r="AA37" s="3">
        <v>4.5</v>
      </c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s="5" customFormat="1" x14ac:dyDescent="0.25">
      <c r="A38" s="8" t="s">
        <v>181</v>
      </c>
      <c r="B38" s="48" t="s">
        <v>165</v>
      </c>
      <c r="C38" s="47" t="s">
        <v>83</v>
      </c>
      <c r="D38" s="82">
        <v>120</v>
      </c>
      <c r="E38" s="50" t="s">
        <v>137</v>
      </c>
      <c r="F38" s="51">
        <v>35.880000000000003</v>
      </c>
      <c r="G38" s="51">
        <v>5.98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>
        <v>29.9</v>
      </c>
      <c r="S38" s="51"/>
      <c r="T38" s="51"/>
      <c r="U38" s="51"/>
      <c r="V38" s="51"/>
      <c r="W38" s="51"/>
      <c r="X38" s="51"/>
      <c r="Y38" s="51"/>
      <c r="Z38" s="3"/>
      <c r="AA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s="5" customFormat="1" x14ac:dyDescent="0.25">
      <c r="A39" s="8" t="s">
        <v>183</v>
      </c>
      <c r="B39" s="48" t="s">
        <v>136</v>
      </c>
      <c r="C39" s="47" t="s">
        <v>83</v>
      </c>
      <c r="D39" s="82">
        <v>121</v>
      </c>
      <c r="E39" s="50" t="s">
        <v>137</v>
      </c>
      <c r="F39" s="51">
        <v>35.880000000000003</v>
      </c>
      <c r="G39" s="51">
        <v>5.98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>
        <v>29.9</v>
      </c>
      <c r="S39" s="51"/>
      <c r="T39" s="51"/>
      <c r="U39" s="51"/>
      <c r="V39" s="51"/>
      <c r="W39" s="51"/>
      <c r="X39" s="51"/>
      <c r="Y39" s="51"/>
      <c r="Z39" s="3"/>
      <c r="AA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s="5" customFormat="1" x14ac:dyDescent="0.25">
      <c r="A40" s="8" t="s">
        <v>176</v>
      </c>
      <c r="B40" s="48" t="s">
        <v>136</v>
      </c>
      <c r="C40" s="47" t="s">
        <v>83</v>
      </c>
      <c r="D40" s="82">
        <v>122</v>
      </c>
      <c r="E40" s="50" t="s">
        <v>184</v>
      </c>
      <c r="F40" s="51">
        <v>422.2</v>
      </c>
      <c r="G40" s="51"/>
      <c r="H40" s="51">
        <v>407.2</v>
      </c>
      <c r="I40" s="51"/>
      <c r="J40" s="51">
        <v>15</v>
      </c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3"/>
      <c r="AA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s="5" customFormat="1" x14ac:dyDescent="0.25">
      <c r="A41" s="8"/>
      <c r="B41" s="48" t="s">
        <v>136</v>
      </c>
      <c r="C41" s="47" t="s">
        <v>83</v>
      </c>
      <c r="D41" s="82">
        <v>123</v>
      </c>
      <c r="E41" s="50" t="s">
        <v>185</v>
      </c>
      <c r="F41" s="51">
        <v>102</v>
      </c>
      <c r="G41" s="51"/>
      <c r="H41" s="51">
        <v>102</v>
      </c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3"/>
      <c r="AA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s="5" customFormat="1" x14ac:dyDescent="0.25">
      <c r="A42" s="8"/>
      <c r="B42" s="48" t="s">
        <v>136</v>
      </c>
      <c r="C42" s="47" t="s">
        <v>83</v>
      </c>
      <c r="D42" s="82">
        <v>124</v>
      </c>
      <c r="E42" s="50" t="s">
        <v>186</v>
      </c>
      <c r="F42" s="51">
        <v>422.4</v>
      </c>
      <c r="G42" s="51"/>
      <c r="H42" s="51">
        <v>407.4</v>
      </c>
      <c r="I42" s="51"/>
      <c r="J42" s="51">
        <v>15</v>
      </c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3"/>
      <c r="AA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s="5" customFormat="1" x14ac:dyDescent="0.25">
      <c r="A43" s="8"/>
      <c r="B43" s="48" t="s">
        <v>136</v>
      </c>
      <c r="C43" s="47" t="s">
        <v>83</v>
      </c>
      <c r="D43" s="82">
        <v>125</v>
      </c>
      <c r="E43" s="50" t="s">
        <v>187</v>
      </c>
      <c r="F43" s="51">
        <v>101.8</v>
      </c>
      <c r="G43" s="51"/>
      <c r="H43" s="51">
        <v>101.8</v>
      </c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3"/>
      <c r="AA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s="5" customFormat="1" x14ac:dyDescent="0.25">
      <c r="A44" s="8"/>
      <c r="B44" s="48" t="s">
        <v>136</v>
      </c>
      <c r="C44" s="47" t="s">
        <v>83</v>
      </c>
      <c r="D44" s="82">
        <v>126</v>
      </c>
      <c r="E44" s="50" t="s">
        <v>142</v>
      </c>
      <c r="F44" s="51">
        <v>537.91</v>
      </c>
      <c r="G44" s="51">
        <v>89.65</v>
      </c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3">
        <v>448.26</v>
      </c>
      <c r="AA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s="5" customFormat="1" x14ac:dyDescent="0.25">
      <c r="A45" s="8"/>
      <c r="B45" s="48" t="s">
        <v>136</v>
      </c>
      <c r="C45" s="47" t="s">
        <v>83</v>
      </c>
      <c r="D45" s="82">
        <v>127</v>
      </c>
      <c r="E45" s="50" t="s">
        <v>188</v>
      </c>
      <c r="F45" s="51">
        <v>67.86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3"/>
      <c r="AA45" s="3"/>
      <c r="AC45" s="3"/>
      <c r="AD45" s="3"/>
      <c r="AE45" s="3">
        <v>67.86</v>
      </c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s="5" customFormat="1" x14ac:dyDescent="0.25">
      <c r="A46" s="8"/>
      <c r="B46" s="48" t="s">
        <v>136</v>
      </c>
      <c r="C46" s="47" t="s">
        <v>83</v>
      </c>
      <c r="D46" s="82">
        <v>128</v>
      </c>
      <c r="E46" s="50" t="s">
        <v>189</v>
      </c>
      <c r="F46" s="51">
        <v>67.86</v>
      </c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3"/>
      <c r="AA46" s="3"/>
      <c r="AC46" s="3"/>
      <c r="AD46" s="3"/>
      <c r="AE46" s="3">
        <v>67.86</v>
      </c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s="5" customFormat="1" x14ac:dyDescent="0.25">
      <c r="A47" s="8"/>
      <c r="B47" s="48" t="s">
        <v>136</v>
      </c>
      <c r="C47" s="47" t="s">
        <v>83</v>
      </c>
      <c r="D47" s="82">
        <v>129</v>
      </c>
      <c r="E47" s="50" t="s">
        <v>190</v>
      </c>
      <c r="F47" s="51">
        <v>33.93</v>
      </c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3"/>
      <c r="AA47" s="3"/>
      <c r="AC47" s="3"/>
      <c r="AD47" s="3"/>
      <c r="AE47" s="3">
        <v>33.93</v>
      </c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s="5" customFormat="1" x14ac:dyDescent="0.25">
      <c r="A48" s="8"/>
      <c r="B48" s="48" t="s">
        <v>136</v>
      </c>
      <c r="C48" s="47" t="s">
        <v>83</v>
      </c>
      <c r="D48" s="82">
        <v>130</v>
      </c>
      <c r="E48" s="50" t="s">
        <v>191</v>
      </c>
      <c r="F48" s="51">
        <v>67.86</v>
      </c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"/>
      <c r="AA48" s="3"/>
      <c r="AC48" s="3"/>
      <c r="AD48" s="3"/>
      <c r="AE48" s="3">
        <v>67.86</v>
      </c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s="5" customFormat="1" x14ac:dyDescent="0.25">
      <c r="A49" s="8"/>
      <c r="B49" s="48" t="s">
        <v>136</v>
      </c>
      <c r="C49" s="47" t="s">
        <v>83</v>
      </c>
      <c r="D49" s="82">
        <v>131</v>
      </c>
      <c r="E49" s="50" t="s">
        <v>192</v>
      </c>
      <c r="F49" s="51">
        <v>60</v>
      </c>
      <c r="G49" s="51"/>
      <c r="H49" s="51"/>
      <c r="I49" s="51"/>
      <c r="J49" s="51"/>
      <c r="K49" s="51"/>
      <c r="L49" s="51">
        <v>60</v>
      </c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3"/>
      <c r="AA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s="5" customFormat="1" x14ac:dyDescent="0.25">
      <c r="A50" s="8"/>
      <c r="B50" s="48" t="s">
        <v>136</v>
      </c>
      <c r="C50" s="47" t="s">
        <v>83</v>
      </c>
      <c r="D50" s="82">
        <v>132</v>
      </c>
      <c r="E50" s="50" t="s">
        <v>193</v>
      </c>
      <c r="F50" s="51">
        <v>240</v>
      </c>
      <c r="G50" s="51">
        <v>40</v>
      </c>
      <c r="H50" s="51"/>
      <c r="I50" s="51"/>
      <c r="J50" s="51"/>
      <c r="K50" s="51"/>
      <c r="L50" s="51"/>
      <c r="M50" s="51"/>
      <c r="N50" s="51"/>
      <c r="O50" s="51">
        <v>200</v>
      </c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3"/>
      <c r="AA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s="5" customFormat="1" x14ac:dyDescent="0.25">
      <c r="A51" s="8"/>
      <c r="B51" s="48" t="s">
        <v>136</v>
      </c>
      <c r="C51" s="47" t="s">
        <v>83</v>
      </c>
      <c r="D51" s="82">
        <v>133</v>
      </c>
      <c r="E51" s="50" t="s">
        <v>174</v>
      </c>
      <c r="F51" s="51">
        <v>297</v>
      </c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3"/>
      <c r="AA51" s="3"/>
      <c r="AC51" s="3"/>
      <c r="AD51" s="3">
        <v>297</v>
      </c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s="5" customFormat="1" x14ac:dyDescent="0.25">
      <c r="A52" s="8"/>
      <c r="B52" s="48" t="s">
        <v>136</v>
      </c>
      <c r="C52" s="47" t="s">
        <v>83</v>
      </c>
      <c r="D52" s="82">
        <v>134</v>
      </c>
      <c r="E52" s="50" t="s">
        <v>142</v>
      </c>
      <c r="F52" s="51">
        <v>436.26</v>
      </c>
      <c r="G52" s="3">
        <v>72.709999999999994</v>
      </c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3">
        <v>363.55</v>
      </c>
      <c r="AA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s="5" customFormat="1" x14ac:dyDescent="0.25">
      <c r="A53" s="8"/>
      <c r="B53" s="48" t="s">
        <v>136</v>
      </c>
      <c r="C53" s="47" t="s">
        <v>83</v>
      </c>
      <c r="D53" s="82">
        <v>135</v>
      </c>
      <c r="E53" s="50" t="s">
        <v>194</v>
      </c>
      <c r="F53" s="51">
        <v>143.88</v>
      </c>
      <c r="G53" s="51">
        <v>23.98</v>
      </c>
      <c r="H53" s="51"/>
      <c r="I53" s="51"/>
      <c r="J53" s="51"/>
      <c r="K53" s="51"/>
      <c r="L53" s="51"/>
      <c r="N53" s="51"/>
      <c r="O53" s="51"/>
      <c r="P53" s="51"/>
      <c r="Q53" s="51"/>
      <c r="R53" s="51"/>
      <c r="S53" s="51"/>
      <c r="T53" s="51"/>
      <c r="U53" s="51">
        <v>119.9</v>
      </c>
      <c r="V53" s="51"/>
      <c r="W53" s="51"/>
      <c r="X53" s="51"/>
      <c r="Y53" s="51"/>
      <c r="Z53" s="3"/>
      <c r="AA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5">
      <c r="A54" s="2" t="s">
        <v>200</v>
      </c>
      <c r="B54" s="64" t="s">
        <v>165</v>
      </c>
      <c r="C54" s="53" t="s">
        <v>83</v>
      </c>
      <c r="D54" s="81">
        <v>136</v>
      </c>
      <c r="E54" s="5" t="s">
        <v>166</v>
      </c>
      <c r="F54" s="38">
        <v>18</v>
      </c>
      <c r="AK54" s="38">
        <v>18</v>
      </c>
    </row>
    <row r="55" spans="1:42" s="5" customFormat="1" x14ac:dyDescent="0.25">
      <c r="A55" s="8" t="s">
        <v>203</v>
      </c>
      <c r="B55" s="48" t="s">
        <v>165</v>
      </c>
      <c r="C55" s="47" t="s">
        <v>83</v>
      </c>
      <c r="D55" s="82">
        <v>137</v>
      </c>
      <c r="E55" s="50" t="s">
        <v>137</v>
      </c>
      <c r="F55" s="51">
        <v>35.880000000000003</v>
      </c>
      <c r="G55" s="51">
        <v>5.98</v>
      </c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>
        <v>29.9</v>
      </c>
      <c r="S55" s="51"/>
      <c r="T55" s="51"/>
      <c r="U55" s="51"/>
      <c r="V55" s="51"/>
      <c r="W55" s="51"/>
      <c r="X55" s="51"/>
      <c r="Y55" s="51"/>
      <c r="Z55" s="3"/>
      <c r="AA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5">
      <c r="A56" s="2" t="s">
        <v>202</v>
      </c>
      <c r="B56" s="64" t="s">
        <v>136</v>
      </c>
      <c r="C56" s="53" t="s">
        <v>83</v>
      </c>
      <c r="D56" s="82">
        <v>138</v>
      </c>
      <c r="E56" s="5" t="s">
        <v>204</v>
      </c>
      <c r="F56" s="38">
        <v>422.4</v>
      </c>
      <c r="H56" s="38">
        <v>407.4</v>
      </c>
      <c r="J56" s="38">
        <v>15</v>
      </c>
    </row>
    <row r="57" spans="1:42" s="5" customFormat="1" x14ac:dyDescent="0.25">
      <c r="A57" s="8"/>
      <c r="B57" s="48" t="s">
        <v>136</v>
      </c>
      <c r="C57" s="47" t="s">
        <v>83</v>
      </c>
      <c r="D57" s="82">
        <v>139</v>
      </c>
      <c r="E57" s="104" t="s">
        <v>205</v>
      </c>
      <c r="F57" s="3">
        <v>101.8</v>
      </c>
      <c r="G57" s="51"/>
      <c r="H57" s="51">
        <v>101.8</v>
      </c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3"/>
      <c r="AA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s="5" customFormat="1" x14ac:dyDescent="0.25">
      <c r="A58" s="8"/>
      <c r="B58" s="48" t="s">
        <v>136</v>
      </c>
      <c r="C58" s="47" t="s">
        <v>83</v>
      </c>
      <c r="D58" s="82">
        <v>140</v>
      </c>
      <c r="E58" s="50" t="s">
        <v>206</v>
      </c>
      <c r="F58" s="51">
        <v>59.99</v>
      </c>
      <c r="G58" s="51">
        <v>10</v>
      </c>
      <c r="H58" s="51"/>
      <c r="I58" s="51"/>
      <c r="J58" s="51"/>
      <c r="K58" s="51"/>
      <c r="L58" s="51"/>
      <c r="M58" s="51">
        <v>49.99</v>
      </c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3"/>
      <c r="AA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s="5" customFormat="1" x14ac:dyDescent="0.25">
      <c r="A59" s="8"/>
      <c r="B59" s="48" t="s">
        <v>136</v>
      </c>
      <c r="C59" s="47" t="s">
        <v>83</v>
      </c>
      <c r="D59" s="82">
        <v>141</v>
      </c>
      <c r="E59" s="50" t="s">
        <v>142</v>
      </c>
      <c r="F59" s="51">
        <v>811.49</v>
      </c>
      <c r="G59" s="51">
        <v>135.25</v>
      </c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3">
        <v>676.24</v>
      </c>
      <c r="AA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s="5" customFormat="1" x14ac:dyDescent="0.25">
      <c r="A60" s="8"/>
      <c r="B60" s="48" t="s">
        <v>136</v>
      </c>
      <c r="C60" s="47" t="s">
        <v>83</v>
      </c>
      <c r="D60" s="82">
        <v>142</v>
      </c>
      <c r="E60" s="50" t="s">
        <v>207</v>
      </c>
      <c r="F60" s="51">
        <v>67.86</v>
      </c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3"/>
      <c r="AA60" s="3"/>
      <c r="AC60" s="3"/>
      <c r="AD60" s="3"/>
      <c r="AE60" s="3">
        <v>67.86</v>
      </c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s="5" customFormat="1" x14ac:dyDescent="0.25">
      <c r="A61" s="8"/>
      <c r="B61" s="48" t="s">
        <v>136</v>
      </c>
      <c r="C61" s="47" t="s">
        <v>83</v>
      </c>
      <c r="D61" s="82">
        <v>143</v>
      </c>
      <c r="E61" s="50" t="s">
        <v>141</v>
      </c>
      <c r="F61" s="51">
        <v>179.99</v>
      </c>
      <c r="G61" s="51">
        <v>8.57</v>
      </c>
      <c r="H61" s="51"/>
      <c r="I61" s="51"/>
      <c r="J61" s="51"/>
      <c r="K61" s="51"/>
      <c r="L61" s="51"/>
      <c r="M61" s="51"/>
      <c r="N61" s="51"/>
      <c r="O61" s="51"/>
      <c r="P61" s="51"/>
      <c r="Q61" s="51">
        <v>171.42</v>
      </c>
      <c r="R61" s="51"/>
      <c r="S61" s="51"/>
      <c r="T61" s="51"/>
      <c r="U61" s="51"/>
      <c r="V61" s="51"/>
      <c r="W61" s="51"/>
      <c r="X61" s="51"/>
      <c r="Y61" s="51"/>
      <c r="Z61" s="3"/>
      <c r="AA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s="5" customFormat="1" x14ac:dyDescent="0.25">
      <c r="A62" s="8"/>
      <c r="B62" s="48" t="s">
        <v>136</v>
      </c>
      <c r="C62" s="47" t="s">
        <v>83</v>
      </c>
      <c r="D62" s="82">
        <v>144</v>
      </c>
      <c r="E62" s="50" t="s">
        <v>154</v>
      </c>
      <c r="F62" s="51">
        <v>19.96</v>
      </c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3"/>
      <c r="AA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>
        <v>19.96</v>
      </c>
      <c r="AN62" s="3"/>
      <c r="AO62" s="3"/>
      <c r="AP62" s="3"/>
    </row>
    <row r="63" spans="1:42" s="5" customFormat="1" x14ac:dyDescent="0.25">
      <c r="A63" s="8" t="s">
        <v>242</v>
      </c>
      <c r="B63" s="48" t="s">
        <v>165</v>
      </c>
      <c r="C63" s="47" t="s">
        <v>83</v>
      </c>
      <c r="D63" s="82">
        <v>145</v>
      </c>
      <c r="E63" s="50" t="s">
        <v>137</v>
      </c>
      <c r="F63" s="51">
        <v>35.880000000000003</v>
      </c>
      <c r="G63" s="51">
        <v>5.98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>
        <v>29.9</v>
      </c>
      <c r="S63" s="51"/>
      <c r="T63" s="51"/>
      <c r="U63" s="51"/>
      <c r="V63" s="51"/>
      <c r="W63" s="51"/>
      <c r="X63" s="51"/>
      <c r="Y63" s="51"/>
      <c r="Z63" s="3"/>
      <c r="AA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s="5" customFormat="1" x14ac:dyDescent="0.25">
      <c r="A64" s="8" t="s">
        <v>211</v>
      </c>
      <c r="B64" s="48" t="s">
        <v>136</v>
      </c>
      <c r="C64" s="47" t="s">
        <v>83</v>
      </c>
      <c r="D64" s="82">
        <v>146</v>
      </c>
      <c r="E64" s="50" t="s">
        <v>212</v>
      </c>
      <c r="F64" s="51">
        <v>422.4</v>
      </c>
      <c r="G64" s="51"/>
      <c r="H64" s="51">
        <v>407.4</v>
      </c>
      <c r="I64" s="51"/>
      <c r="J64" s="51">
        <v>15</v>
      </c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3"/>
      <c r="AA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s="5" customFormat="1" x14ac:dyDescent="0.25">
      <c r="A65" s="8"/>
      <c r="B65" s="48" t="s">
        <v>136</v>
      </c>
      <c r="C65" s="47" t="s">
        <v>83</v>
      </c>
      <c r="D65" s="82">
        <v>147</v>
      </c>
      <c r="E65" s="50" t="s">
        <v>213</v>
      </c>
      <c r="F65" s="51">
        <v>101.8</v>
      </c>
      <c r="G65" s="51"/>
      <c r="H65" s="51">
        <v>101.8</v>
      </c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3"/>
      <c r="AA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s="5" customFormat="1" x14ac:dyDescent="0.25">
      <c r="A66" s="8"/>
      <c r="B66" s="48" t="s">
        <v>136</v>
      </c>
      <c r="C66" s="47" t="s">
        <v>83</v>
      </c>
      <c r="D66" s="82">
        <v>148</v>
      </c>
      <c r="E66" s="50" t="s">
        <v>214</v>
      </c>
      <c r="F66" s="51">
        <v>67.86</v>
      </c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3"/>
      <c r="AA66" s="3"/>
      <c r="AC66" s="3"/>
      <c r="AD66" s="3"/>
      <c r="AE66" s="3">
        <v>67.86</v>
      </c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s="5" customFormat="1" x14ac:dyDescent="0.25">
      <c r="A67" s="8"/>
      <c r="B67" s="48" t="s">
        <v>136</v>
      </c>
      <c r="C67" s="47" t="s">
        <v>83</v>
      </c>
      <c r="D67" s="82">
        <v>149</v>
      </c>
      <c r="E67" s="50" t="s">
        <v>215</v>
      </c>
      <c r="F67" s="51">
        <v>67.86</v>
      </c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3"/>
      <c r="AA67" s="3"/>
      <c r="AC67" s="3"/>
      <c r="AD67" s="3"/>
      <c r="AE67" s="3">
        <v>67.86</v>
      </c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s="5" customFormat="1" x14ac:dyDescent="0.25">
      <c r="A68" s="8"/>
      <c r="B68" s="48" t="s">
        <v>136</v>
      </c>
      <c r="C68" s="47" t="s">
        <v>83</v>
      </c>
      <c r="D68" s="82">
        <v>150</v>
      </c>
      <c r="E68" s="50" t="s">
        <v>216</v>
      </c>
      <c r="F68" s="51">
        <v>600</v>
      </c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>
        <v>600</v>
      </c>
      <c r="X68" s="51"/>
      <c r="Y68" s="51"/>
      <c r="Z68" s="3"/>
      <c r="AA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s="5" customFormat="1" x14ac:dyDescent="0.25">
      <c r="A69" s="8"/>
      <c r="B69" s="48" t="s">
        <v>136</v>
      </c>
      <c r="C69" s="47" t="s">
        <v>83</v>
      </c>
      <c r="D69" s="82">
        <v>151</v>
      </c>
      <c r="E69" s="50" t="s">
        <v>217</v>
      </c>
      <c r="F69" s="51">
        <v>20</v>
      </c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>
        <v>20</v>
      </c>
      <c r="X69" s="51"/>
      <c r="Y69" s="51"/>
      <c r="Z69" s="3"/>
      <c r="AA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s="5" customFormat="1" x14ac:dyDescent="0.25">
      <c r="A70" s="8"/>
      <c r="B70" s="48" t="s">
        <v>136</v>
      </c>
      <c r="C70" s="47" t="s">
        <v>83</v>
      </c>
      <c r="D70" s="82">
        <v>152</v>
      </c>
      <c r="E70" s="50" t="s">
        <v>218</v>
      </c>
      <c r="F70" s="51">
        <v>2640</v>
      </c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3"/>
      <c r="AA70" s="3"/>
      <c r="AC70" s="3">
        <v>2640</v>
      </c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s="5" customFormat="1" x14ac:dyDescent="0.25">
      <c r="A71" s="8"/>
      <c r="B71" s="48" t="s">
        <v>136</v>
      </c>
      <c r="C71" s="47" t="s">
        <v>83</v>
      </c>
      <c r="D71" s="82">
        <v>153</v>
      </c>
      <c r="E71" s="50" t="s">
        <v>142</v>
      </c>
      <c r="F71" s="51">
        <v>527.11</v>
      </c>
      <c r="G71" s="51">
        <v>87.85</v>
      </c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3">
        <v>439.26</v>
      </c>
      <c r="AA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s="5" customFormat="1" x14ac:dyDescent="0.25">
      <c r="A72" s="8" t="s">
        <v>263</v>
      </c>
      <c r="B72" s="48" t="s">
        <v>165</v>
      </c>
      <c r="C72" s="47" t="s">
        <v>83</v>
      </c>
      <c r="D72" s="82">
        <v>154</v>
      </c>
      <c r="E72" s="50" t="s">
        <v>247</v>
      </c>
      <c r="F72" s="51">
        <v>400.8</v>
      </c>
      <c r="G72" s="51">
        <v>66.8</v>
      </c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>
        <v>334</v>
      </c>
      <c r="S72" s="51"/>
      <c r="T72" s="51"/>
      <c r="U72" s="51"/>
      <c r="V72" s="51"/>
      <c r="W72" s="51"/>
      <c r="X72" s="51"/>
      <c r="Y72" s="51"/>
      <c r="Z72" s="3"/>
      <c r="AA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s="5" customFormat="1" x14ac:dyDescent="0.25">
      <c r="A73" s="8" t="s">
        <v>246</v>
      </c>
      <c r="B73" s="48" t="s">
        <v>165</v>
      </c>
      <c r="C73" s="47" t="s">
        <v>83</v>
      </c>
      <c r="D73" s="82">
        <v>155</v>
      </c>
      <c r="E73" s="50" t="s">
        <v>137</v>
      </c>
      <c r="F73" s="51">
        <v>35.880000000000003</v>
      </c>
      <c r="G73" s="51">
        <v>5.98</v>
      </c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>
        <v>29.9</v>
      </c>
      <c r="S73" s="51"/>
      <c r="T73" s="51"/>
      <c r="U73" s="51"/>
      <c r="V73" s="51"/>
      <c r="W73" s="51"/>
      <c r="X73" s="51"/>
      <c r="Y73" s="51"/>
      <c r="Z73" s="3"/>
      <c r="AA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s="5" customFormat="1" x14ac:dyDescent="0.25">
      <c r="A74" s="8"/>
      <c r="B74" s="48" t="s">
        <v>136</v>
      </c>
      <c r="C74" s="47" t="s">
        <v>83</v>
      </c>
      <c r="D74" s="82">
        <v>156</v>
      </c>
      <c r="E74" s="50" t="s">
        <v>248</v>
      </c>
      <c r="F74" s="51">
        <v>422.4</v>
      </c>
      <c r="G74" s="51"/>
      <c r="H74" s="51">
        <v>407.4</v>
      </c>
      <c r="I74" s="51"/>
      <c r="J74" s="51">
        <v>15</v>
      </c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3"/>
      <c r="AA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s="5" customFormat="1" x14ac:dyDescent="0.25">
      <c r="A75" s="8"/>
      <c r="B75" s="48" t="s">
        <v>136</v>
      </c>
      <c r="C75" s="47" t="s">
        <v>83</v>
      </c>
      <c r="D75" s="82">
        <v>157</v>
      </c>
      <c r="E75" s="50" t="s">
        <v>249</v>
      </c>
      <c r="F75" s="51">
        <v>101.8</v>
      </c>
      <c r="G75" s="51"/>
      <c r="H75" s="51">
        <v>101.8</v>
      </c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3"/>
      <c r="AA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s="5" customFormat="1" x14ac:dyDescent="0.25">
      <c r="A76" s="8"/>
      <c r="B76" s="48" t="s">
        <v>136</v>
      </c>
      <c r="C76" s="47" t="s">
        <v>83</v>
      </c>
      <c r="D76" s="82">
        <v>158</v>
      </c>
      <c r="E76" s="50" t="s">
        <v>250</v>
      </c>
      <c r="F76" s="51">
        <v>67.86</v>
      </c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3"/>
      <c r="AA76" s="3"/>
      <c r="AC76" s="3"/>
      <c r="AD76" s="3"/>
      <c r="AE76" s="3">
        <v>67.86</v>
      </c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s="5" customFormat="1" x14ac:dyDescent="0.25">
      <c r="A77" s="8"/>
      <c r="B77" s="48" t="s">
        <v>136</v>
      </c>
      <c r="C77" s="47" t="s">
        <v>83</v>
      </c>
      <c r="D77" s="82">
        <v>159</v>
      </c>
      <c r="E77" s="50" t="s">
        <v>251</v>
      </c>
      <c r="F77" s="51">
        <v>500</v>
      </c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>
        <v>500</v>
      </c>
      <c r="X77" s="51"/>
      <c r="Y77" s="51"/>
      <c r="Z77" s="3"/>
      <c r="AA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s="5" customFormat="1" x14ac:dyDescent="0.25">
      <c r="A78" s="8"/>
      <c r="B78" s="48" t="s">
        <v>136</v>
      </c>
      <c r="C78" s="47" t="s">
        <v>83</v>
      </c>
      <c r="D78" s="82">
        <v>160</v>
      </c>
      <c r="E78" s="50" t="s">
        <v>252</v>
      </c>
      <c r="F78" s="51">
        <v>60</v>
      </c>
      <c r="G78" s="51"/>
      <c r="H78" s="51"/>
      <c r="I78" s="51"/>
      <c r="J78" s="51"/>
      <c r="K78" s="51"/>
      <c r="L78" s="51">
        <v>60</v>
      </c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3"/>
      <c r="AA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s="5" customFormat="1" x14ac:dyDescent="0.25">
      <c r="A79" s="8"/>
      <c r="B79" s="48" t="s">
        <v>136</v>
      </c>
      <c r="C79" s="47" t="s">
        <v>83</v>
      </c>
      <c r="D79" s="82">
        <v>161</v>
      </c>
      <c r="E79" s="50" t="s">
        <v>253</v>
      </c>
      <c r="F79" s="51">
        <v>2560</v>
      </c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3"/>
      <c r="AA79" s="3"/>
      <c r="AC79" s="3">
        <v>2560</v>
      </c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s="5" customFormat="1" x14ac:dyDescent="0.25">
      <c r="A80" s="8"/>
      <c r="B80" s="48" t="s">
        <v>136</v>
      </c>
      <c r="C80" s="47" t="s">
        <v>83</v>
      </c>
      <c r="D80" s="82">
        <v>162</v>
      </c>
      <c r="E80" s="50" t="s">
        <v>254</v>
      </c>
      <c r="F80" s="51">
        <v>317</v>
      </c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3"/>
      <c r="AA80" s="3"/>
      <c r="AC80" s="3"/>
      <c r="AD80" s="3">
        <v>317</v>
      </c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s="5" customFormat="1" x14ac:dyDescent="0.25">
      <c r="A81" s="8"/>
      <c r="B81" s="48" t="s">
        <v>136</v>
      </c>
      <c r="C81" s="47" t="s">
        <v>83</v>
      </c>
      <c r="D81" s="82">
        <v>163</v>
      </c>
      <c r="E81" s="50" t="s">
        <v>255</v>
      </c>
      <c r="F81" s="51">
        <v>176.06</v>
      </c>
      <c r="G81" s="51">
        <v>29.34</v>
      </c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3">
        <v>146.72</v>
      </c>
      <c r="AA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s="5" customFormat="1" x14ac:dyDescent="0.25">
      <c r="A82" s="8"/>
      <c r="B82" s="48" t="s">
        <v>136</v>
      </c>
      <c r="C82" s="47" t="s">
        <v>83</v>
      </c>
      <c r="D82" s="82">
        <v>164</v>
      </c>
      <c r="E82" s="50" t="s">
        <v>141</v>
      </c>
      <c r="F82" s="51">
        <v>130.80000000000001</v>
      </c>
      <c r="G82" s="51">
        <v>6.23</v>
      </c>
      <c r="H82" s="51"/>
      <c r="I82" s="51"/>
      <c r="J82" s="51"/>
      <c r="K82" s="51"/>
      <c r="L82" s="51"/>
      <c r="M82" s="51"/>
      <c r="N82" s="51"/>
      <c r="O82" s="51"/>
      <c r="P82" s="51"/>
      <c r="Q82" s="51">
        <v>124.57</v>
      </c>
      <c r="R82" s="51"/>
      <c r="S82" s="51"/>
      <c r="T82" s="51"/>
      <c r="U82" s="51"/>
      <c r="V82" s="51"/>
      <c r="W82" s="51"/>
      <c r="X82" s="51"/>
      <c r="Y82" s="51"/>
      <c r="Z82" s="3"/>
      <c r="AA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s="5" customFormat="1" x14ac:dyDescent="0.25">
      <c r="A83" s="8"/>
      <c r="B83" s="48" t="s">
        <v>136</v>
      </c>
      <c r="C83" s="47" t="s">
        <v>83</v>
      </c>
      <c r="D83" s="82">
        <v>165</v>
      </c>
      <c r="E83" s="50" t="s">
        <v>256</v>
      </c>
      <c r="F83" s="51">
        <v>16.5</v>
      </c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3"/>
      <c r="AA83" s="3">
        <v>16.5</v>
      </c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s="5" customFormat="1" x14ac:dyDescent="0.25">
      <c r="A84" s="8"/>
      <c r="B84" s="48" t="s">
        <v>136</v>
      </c>
      <c r="C84" s="47" t="s">
        <v>83</v>
      </c>
      <c r="D84" s="82">
        <v>166</v>
      </c>
      <c r="E84" s="50" t="s">
        <v>257</v>
      </c>
      <c r="F84" s="51">
        <v>30.94</v>
      </c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3"/>
      <c r="AA84" s="3"/>
      <c r="AC84" s="3"/>
      <c r="AD84" s="3"/>
      <c r="AE84" s="3"/>
      <c r="AF84" s="3"/>
      <c r="AH84" s="3">
        <v>30.94</v>
      </c>
      <c r="AI84" s="3"/>
      <c r="AJ84" s="3"/>
      <c r="AK84" s="3"/>
      <c r="AL84" s="3"/>
      <c r="AM84" s="3"/>
      <c r="AN84" s="3"/>
      <c r="AO84" s="3"/>
      <c r="AP84" s="3"/>
    </row>
    <row r="85" spans="1:42" s="5" customFormat="1" x14ac:dyDescent="0.25">
      <c r="A85" s="8" t="s">
        <v>262</v>
      </c>
      <c r="B85" s="48" t="s">
        <v>165</v>
      </c>
      <c r="C85" s="47" t="s">
        <v>83</v>
      </c>
      <c r="D85" s="82">
        <v>167</v>
      </c>
      <c r="E85" s="50" t="s">
        <v>166</v>
      </c>
      <c r="F85" s="51">
        <v>18</v>
      </c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3"/>
      <c r="AA85" s="3"/>
      <c r="AC85" s="3"/>
      <c r="AD85" s="3"/>
      <c r="AE85" s="3"/>
      <c r="AF85" s="3"/>
      <c r="AG85" s="3"/>
      <c r="AH85" s="3"/>
      <c r="AI85" s="3"/>
      <c r="AJ85" s="3"/>
      <c r="AK85" s="3">
        <v>18</v>
      </c>
      <c r="AL85" s="3"/>
      <c r="AM85" s="3"/>
      <c r="AN85" s="3"/>
      <c r="AO85" s="3"/>
      <c r="AP85" s="3"/>
    </row>
    <row r="86" spans="1:42" s="5" customFormat="1" x14ac:dyDescent="0.25">
      <c r="A86" s="8" t="s">
        <v>265</v>
      </c>
      <c r="B86" s="48" t="s">
        <v>165</v>
      </c>
      <c r="C86" s="47" t="s">
        <v>83</v>
      </c>
      <c r="D86" s="82">
        <v>168</v>
      </c>
      <c r="E86" s="50" t="s">
        <v>137</v>
      </c>
      <c r="F86" s="51">
        <v>35.880000000000003</v>
      </c>
      <c r="G86" s="51">
        <v>5.98</v>
      </c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>
        <v>29.9</v>
      </c>
      <c r="S86" s="51"/>
      <c r="T86" s="51"/>
      <c r="U86" s="51"/>
      <c r="V86" s="51"/>
      <c r="W86" s="51"/>
      <c r="X86" s="51"/>
      <c r="Y86" s="51"/>
      <c r="Z86" s="3"/>
      <c r="AA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s="5" customFormat="1" x14ac:dyDescent="0.25">
      <c r="A87" s="8"/>
      <c r="B87" s="48" t="s">
        <v>165</v>
      </c>
      <c r="C87" s="47" t="s">
        <v>83</v>
      </c>
      <c r="D87" s="82">
        <v>169</v>
      </c>
      <c r="E87" s="50" t="s">
        <v>266</v>
      </c>
      <c r="F87" s="51">
        <v>84</v>
      </c>
      <c r="G87" s="51">
        <v>14</v>
      </c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>
        <v>70</v>
      </c>
      <c r="S87" s="51"/>
      <c r="T87" s="51"/>
      <c r="U87" s="51"/>
      <c r="V87" s="51"/>
      <c r="W87" s="51"/>
      <c r="X87" s="51"/>
      <c r="Y87" s="51"/>
      <c r="Z87" s="3"/>
      <c r="AA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s="5" customFormat="1" x14ac:dyDescent="0.25">
      <c r="A88" s="8" t="s">
        <v>264</v>
      </c>
      <c r="B88" s="48" t="s">
        <v>136</v>
      </c>
      <c r="C88" s="47" t="s">
        <v>83</v>
      </c>
      <c r="D88" s="82">
        <v>170</v>
      </c>
      <c r="E88" s="50" t="s">
        <v>267</v>
      </c>
      <c r="F88" s="51">
        <v>422.2</v>
      </c>
      <c r="G88" s="51"/>
      <c r="H88" s="51">
        <v>407.2</v>
      </c>
      <c r="I88" s="51"/>
      <c r="J88" s="51">
        <v>15</v>
      </c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3"/>
      <c r="AA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s="5" customFormat="1" x14ac:dyDescent="0.25">
      <c r="A89" s="8"/>
      <c r="B89" s="48" t="s">
        <v>136</v>
      </c>
      <c r="C89" s="47" t="s">
        <v>83</v>
      </c>
      <c r="D89" s="82">
        <v>171</v>
      </c>
      <c r="E89" s="50" t="s">
        <v>268</v>
      </c>
      <c r="F89" s="51">
        <v>102</v>
      </c>
      <c r="G89" s="51"/>
      <c r="H89" s="51">
        <v>102</v>
      </c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3"/>
      <c r="AA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s="5" customFormat="1" x14ac:dyDescent="0.25">
      <c r="A90" s="8"/>
      <c r="B90" s="48" t="s">
        <v>136</v>
      </c>
      <c r="C90" s="47" t="s">
        <v>83</v>
      </c>
      <c r="D90" s="82">
        <v>172</v>
      </c>
      <c r="E90" s="50" t="s">
        <v>282</v>
      </c>
      <c r="F90" s="51">
        <v>67.86</v>
      </c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3"/>
      <c r="AA90" s="3"/>
      <c r="AC90" s="3"/>
      <c r="AD90" s="3"/>
      <c r="AE90" s="3">
        <v>67.86</v>
      </c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s="5" customFormat="1" x14ac:dyDescent="0.25">
      <c r="A91" s="8"/>
      <c r="B91" s="48" t="s">
        <v>136</v>
      </c>
      <c r="C91" s="47" t="s">
        <v>83</v>
      </c>
      <c r="D91" s="82">
        <v>173</v>
      </c>
      <c r="E91" s="50" t="s">
        <v>269</v>
      </c>
      <c r="F91" s="51">
        <v>30</v>
      </c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3"/>
      <c r="AA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>
        <v>30</v>
      </c>
      <c r="AO91" s="3"/>
      <c r="AP91" s="3"/>
    </row>
    <row r="92" spans="1:42" s="5" customFormat="1" x14ac:dyDescent="0.25">
      <c r="A92" s="8"/>
      <c r="B92" s="48" t="s">
        <v>136</v>
      </c>
      <c r="C92" s="47" t="s">
        <v>83</v>
      </c>
      <c r="D92" s="82">
        <v>174</v>
      </c>
      <c r="E92" s="50" t="s">
        <v>270</v>
      </c>
      <c r="F92" s="51">
        <v>103.25</v>
      </c>
      <c r="G92" s="51">
        <v>4.92</v>
      </c>
      <c r="H92" s="51"/>
      <c r="I92" s="51"/>
      <c r="J92" s="51"/>
      <c r="K92" s="51"/>
      <c r="L92" s="51"/>
      <c r="M92" s="51"/>
      <c r="N92" s="51"/>
      <c r="O92" s="51"/>
      <c r="P92" s="51"/>
      <c r="Q92" s="51">
        <v>98.33</v>
      </c>
      <c r="R92" s="51"/>
      <c r="S92" s="51"/>
      <c r="T92" s="51"/>
      <c r="U92" s="51"/>
      <c r="V92" s="51"/>
      <c r="W92" s="51"/>
      <c r="X92" s="51"/>
      <c r="Y92" s="51"/>
      <c r="Z92" s="3"/>
      <c r="AA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s="5" customFormat="1" x14ac:dyDescent="0.25">
      <c r="A93" s="8"/>
      <c r="B93" s="48" t="s">
        <v>136</v>
      </c>
      <c r="C93" s="47" t="s">
        <v>83</v>
      </c>
      <c r="D93" s="82">
        <v>175</v>
      </c>
      <c r="E93" s="50" t="s">
        <v>275</v>
      </c>
      <c r="F93" s="51">
        <v>7.5</v>
      </c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3"/>
      <c r="AA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>
        <v>7.5</v>
      </c>
      <c r="AN93" s="3"/>
      <c r="AO93" s="3"/>
      <c r="AP93" s="3"/>
    </row>
    <row r="94" spans="1:42" s="5" customFormat="1" x14ac:dyDescent="0.25">
      <c r="A94" s="8"/>
      <c r="B94" s="48" t="s">
        <v>136</v>
      </c>
      <c r="C94" s="47" t="s">
        <v>83</v>
      </c>
      <c r="D94" s="82">
        <v>176</v>
      </c>
      <c r="E94" s="50" t="s">
        <v>276</v>
      </c>
      <c r="F94" s="51">
        <v>248.61</v>
      </c>
      <c r="G94" s="51">
        <v>41.44</v>
      </c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3"/>
      <c r="AA94" s="3">
        <v>207.17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s="5" customFormat="1" x14ac:dyDescent="0.25">
      <c r="A95" s="8" t="s">
        <v>277</v>
      </c>
      <c r="B95" s="48" t="s">
        <v>165</v>
      </c>
      <c r="C95" s="47" t="s">
        <v>83</v>
      </c>
      <c r="D95" s="82">
        <v>177</v>
      </c>
      <c r="E95" s="50" t="s">
        <v>274</v>
      </c>
      <c r="F95" s="51">
        <v>318</v>
      </c>
      <c r="G95" s="51">
        <v>53</v>
      </c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3"/>
      <c r="AA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>
        <v>265</v>
      </c>
    </row>
    <row r="96" spans="1:42" s="5" customFormat="1" x14ac:dyDescent="0.25">
      <c r="A96" s="8" t="s">
        <v>279</v>
      </c>
      <c r="B96" s="48" t="s">
        <v>165</v>
      </c>
      <c r="C96" s="47" t="s">
        <v>83</v>
      </c>
      <c r="D96" s="82">
        <v>178</v>
      </c>
      <c r="E96" s="50" t="s">
        <v>137</v>
      </c>
      <c r="F96" s="51">
        <v>35.880000000000003</v>
      </c>
      <c r="G96" s="51">
        <v>5.98</v>
      </c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>
        <v>29.9</v>
      </c>
      <c r="S96" s="51"/>
      <c r="T96" s="51"/>
      <c r="U96" s="51"/>
      <c r="V96" s="51"/>
      <c r="W96" s="51"/>
      <c r="X96" s="51"/>
      <c r="Y96" s="51"/>
      <c r="Z96" s="3"/>
      <c r="AA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s="5" customFormat="1" x14ac:dyDescent="0.25">
      <c r="A97" s="8"/>
      <c r="B97" s="48" t="s">
        <v>136</v>
      </c>
      <c r="C97" s="47" t="s">
        <v>83</v>
      </c>
      <c r="D97" s="82">
        <v>179</v>
      </c>
      <c r="E97" s="50" t="s">
        <v>280</v>
      </c>
      <c r="F97" s="51">
        <v>422.4</v>
      </c>
      <c r="G97" s="51"/>
      <c r="H97" s="51">
        <v>407.4</v>
      </c>
      <c r="I97" s="51"/>
      <c r="J97" s="51">
        <v>15</v>
      </c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3"/>
      <c r="AA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s="5" customFormat="1" x14ac:dyDescent="0.25">
      <c r="A98" s="8"/>
      <c r="B98" s="48" t="s">
        <v>136</v>
      </c>
      <c r="C98" s="47" t="s">
        <v>83</v>
      </c>
      <c r="D98" s="82">
        <v>180</v>
      </c>
      <c r="E98" s="50" t="s">
        <v>281</v>
      </c>
      <c r="F98" s="51">
        <v>101.8</v>
      </c>
      <c r="G98" s="51"/>
      <c r="H98" s="51">
        <v>101.8</v>
      </c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3"/>
      <c r="AA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s="5" customFormat="1" x14ac:dyDescent="0.25">
      <c r="A99" s="8"/>
      <c r="B99" s="48" t="s">
        <v>136</v>
      </c>
      <c r="C99" s="47" t="s">
        <v>83</v>
      </c>
      <c r="D99" s="82">
        <v>181</v>
      </c>
      <c r="E99" s="50" t="s">
        <v>283</v>
      </c>
      <c r="F99" s="51">
        <v>67.86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3"/>
      <c r="AA99" s="3"/>
      <c r="AC99" s="3"/>
      <c r="AD99" s="3"/>
      <c r="AE99" s="3">
        <v>67.86</v>
      </c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s="5" customFormat="1" x14ac:dyDescent="0.25">
      <c r="A100" s="8"/>
      <c r="B100" s="48" t="s">
        <v>136</v>
      </c>
      <c r="C100" s="47" t="s">
        <v>83</v>
      </c>
      <c r="D100" s="82">
        <v>182</v>
      </c>
      <c r="E100" s="50" t="s">
        <v>284</v>
      </c>
      <c r="F100" s="51">
        <v>121</v>
      </c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3"/>
      <c r="AA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>
        <v>121</v>
      </c>
      <c r="AO100" s="3"/>
      <c r="AP100" s="3"/>
    </row>
    <row r="101" spans="1:42" s="5" customFormat="1" x14ac:dyDescent="0.25">
      <c r="A101" s="8"/>
      <c r="B101" s="48" t="s">
        <v>136</v>
      </c>
      <c r="C101" s="47" t="s">
        <v>83</v>
      </c>
      <c r="D101" s="82">
        <v>183</v>
      </c>
      <c r="E101" s="50" t="s">
        <v>285</v>
      </c>
      <c r="F101" s="51">
        <v>3800</v>
      </c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3"/>
      <c r="AA101" s="3">
        <v>3800</v>
      </c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s="5" customFormat="1" x14ac:dyDescent="0.25">
      <c r="A102" s="8"/>
      <c r="B102" s="48" t="s">
        <v>136</v>
      </c>
      <c r="C102" s="47" t="s">
        <v>83</v>
      </c>
      <c r="D102" s="82">
        <v>184</v>
      </c>
      <c r="E102" s="50" t="s">
        <v>292</v>
      </c>
      <c r="F102" s="51">
        <v>125</v>
      </c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>
        <v>125</v>
      </c>
      <c r="Z102" s="3"/>
      <c r="AA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s="5" customFormat="1" x14ac:dyDescent="0.25">
      <c r="A103" s="8" t="s">
        <v>297</v>
      </c>
      <c r="B103" s="48" t="s">
        <v>136</v>
      </c>
      <c r="C103" s="47" t="s">
        <v>83</v>
      </c>
      <c r="D103" s="82">
        <v>185</v>
      </c>
      <c r="E103" s="50" t="s">
        <v>298</v>
      </c>
      <c r="F103" s="51">
        <v>131.4</v>
      </c>
      <c r="G103" s="51">
        <v>21.9</v>
      </c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3"/>
      <c r="AA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>
        <v>109.5</v>
      </c>
      <c r="AN103" s="3"/>
      <c r="AO103" s="3"/>
      <c r="AP103" s="3"/>
    </row>
    <row r="104" spans="1:42" s="5" customFormat="1" x14ac:dyDescent="0.25">
      <c r="A104" s="8" t="s">
        <v>296</v>
      </c>
      <c r="B104" s="48" t="s">
        <v>165</v>
      </c>
      <c r="C104" s="47" t="s">
        <v>83</v>
      </c>
      <c r="D104" s="82">
        <v>186</v>
      </c>
      <c r="E104" s="50" t="s">
        <v>137</v>
      </c>
      <c r="F104" s="51">
        <v>35.880000000000003</v>
      </c>
      <c r="G104" s="51">
        <v>5.98</v>
      </c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>
        <v>29.9</v>
      </c>
      <c r="S104" s="51"/>
      <c r="T104" s="51"/>
      <c r="U104" s="51"/>
      <c r="V104" s="51"/>
      <c r="W104" s="51"/>
      <c r="X104" s="51"/>
      <c r="Y104" s="51"/>
      <c r="Z104" s="3"/>
      <c r="AA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s="5" customFormat="1" x14ac:dyDescent="0.25">
      <c r="A105" s="8" t="s">
        <v>299</v>
      </c>
      <c r="B105" s="48" t="s">
        <v>136</v>
      </c>
      <c r="C105" s="47" t="s">
        <v>83</v>
      </c>
      <c r="D105" s="82">
        <v>187</v>
      </c>
      <c r="E105" s="50" t="s">
        <v>300</v>
      </c>
      <c r="F105" s="51">
        <v>422.4</v>
      </c>
      <c r="G105" s="51"/>
      <c r="H105" s="51">
        <v>407.4</v>
      </c>
      <c r="I105" s="51"/>
      <c r="J105" s="51">
        <v>15</v>
      </c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3"/>
      <c r="AA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s="5" customFormat="1" x14ac:dyDescent="0.25">
      <c r="A106" s="8"/>
      <c r="B106" s="48" t="s">
        <v>136</v>
      </c>
      <c r="C106" s="47" t="s">
        <v>83</v>
      </c>
      <c r="D106" s="82">
        <v>188</v>
      </c>
      <c r="E106" s="50" t="s">
        <v>301</v>
      </c>
      <c r="F106" s="51">
        <v>101.8</v>
      </c>
      <c r="G106" s="51"/>
      <c r="H106" s="51">
        <v>101.8</v>
      </c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3"/>
      <c r="AA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s="5" customFormat="1" x14ac:dyDescent="0.25">
      <c r="A107" s="8"/>
      <c r="B107" s="48" t="s">
        <v>136</v>
      </c>
      <c r="C107" s="47" t="s">
        <v>83</v>
      </c>
      <c r="D107" s="82">
        <v>189</v>
      </c>
      <c r="E107" s="50" t="s">
        <v>302</v>
      </c>
      <c r="F107" s="51">
        <v>67.86</v>
      </c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3"/>
      <c r="AA107" s="3"/>
      <c r="AC107" s="3"/>
      <c r="AD107" s="3"/>
      <c r="AE107" s="3">
        <v>67.86</v>
      </c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s="5" customFormat="1" x14ac:dyDescent="0.25">
      <c r="A108" s="8"/>
      <c r="B108" s="48" t="s">
        <v>136</v>
      </c>
      <c r="C108" s="47" t="s">
        <v>83</v>
      </c>
      <c r="D108" s="82">
        <v>190</v>
      </c>
      <c r="E108" s="50" t="s">
        <v>303</v>
      </c>
      <c r="F108" s="51">
        <v>11.1</v>
      </c>
      <c r="G108" s="51">
        <v>1.85</v>
      </c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>
        <v>9.25</v>
      </c>
      <c r="AN108" s="3"/>
      <c r="AO108" s="3"/>
      <c r="AP108" s="3"/>
    </row>
    <row r="109" spans="1:42" s="5" customFormat="1" x14ac:dyDescent="0.25">
      <c r="A109" s="8" t="s">
        <v>304</v>
      </c>
      <c r="B109" s="48" t="s">
        <v>165</v>
      </c>
      <c r="C109" s="47" t="s">
        <v>83</v>
      </c>
      <c r="D109" s="82">
        <v>191</v>
      </c>
      <c r="E109" s="50" t="s">
        <v>166</v>
      </c>
      <c r="F109" s="51">
        <v>18</v>
      </c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3"/>
      <c r="AA109" s="3"/>
      <c r="AC109" s="3"/>
      <c r="AD109" s="3"/>
      <c r="AE109" s="3"/>
      <c r="AF109" s="3"/>
      <c r="AG109" s="3"/>
      <c r="AH109" s="3"/>
      <c r="AI109" s="3"/>
      <c r="AJ109" s="3"/>
      <c r="AK109" s="3">
        <v>18</v>
      </c>
      <c r="AL109" s="3"/>
      <c r="AM109" s="3"/>
      <c r="AN109" s="3"/>
      <c r="AO109" s="3"/>
      <c r="AP109" s="3"/>
    </row>
    <row r="110" spans="1:42" s="5" customFormat="1" x14ac:dyDescent="0.25">
      <c r="A110" s="8"/>
      <c r="B110" s="48"/>
      <c r="C110" s="47"/>
      <c r="D110" s="82"/>
      <c r="E110" s="50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3"/>
      <c r="AA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s="5" customFormat="1" x14ac:dyDescent="0.25">
      <c r="A111" s="8"/>
      <c r="B111" s="48"/>
      <c r="C111" s="47"/>
      <c r="D111" s="82"/>
      <c r="E111" s="50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3"/>
      <c r="AA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s="69" customFormat="1" x14ac:dyDescent="0.25">
      <c r="A112" s="65" t="s">
        <v>2</v>
      </c>
      <c r="B112" s="66"/>
      <c r="C112" s="60"/>
      <c r="D112" s="83"/>
      <c r="E112" s="67"/>
      <c r="F112" s="68">
        <f t="shared" ref="F112:AK112" si="1">SUM(F5:F111)</f>
        <v>33919.750000000015</v>
      </c>
      <c r="G112" s="68">
        <f t="shared" si="1"/>
        <v>2158.92</v>
      </c>
      <c r="H112" s="68">
        <f t="shared" si="1"/>
        <v>6110.4</v>
      </c>
      <c r="I112" s="68">
        <f t="shared" si="1"/>
        <v>0</v>
      </c>
      <c r="J112" s="68">
        <f t="shared" si="1"/>
        <v>180</v>
      </c>
      <c r="K112" s="68">
        <f t="shared" si="1"/>
        <v>0</v>
      </c>
      <c r="L112" s="68">
        <f t="shared" si="1"/>
        <v>120</v>
      </c>
      <c r="M112" s="68">
        <f t="shared" si="1"/>
        <v>85.5</v>
      </c>
      <c r="N112" s="68">
        <f t="shared" si="1"/>
        <v>0</v>
      </c>
      <c r="O112" s="68">
        <f t="shared" si="1"/>
        <v>325</v>
      </c>
      <c r="P112" s="68">
        <f t="shared" si="1"/>
        <v>0</v>
      </c>
      <c r="Q112" s="68">
        <f t="shared" si="1"/>
        <v>715.92</v>
      </c>
      <c r="R112" s="68">
        <f t="shared" si="1"/>
        <v>762.8</v>
      </c>
      <c r="S112" s="68">
        <f t="shared" si="1"/>
        <v>0</v>
      </c>
      <c r="T112" s="68">
        <f t="shared" si="1"/>
        <v>829.89</v>
      </c>
      <c r="U112" s="68">
        <f t="shared" si="1"/>
        <v>587.91</v>
      </c>
      <c r="V112" s="68">
        <f t="shared" si="1"/>
        <v>0</v>
      </c>
      <c r="W112" s="68">
        <f t="shared" si="1"/>
        <v>1120</v>
      </c>
      <c r="X112" s="68">
        <f t="shared" si="1"/>
        <v>0</v>
      </c>
      <c r="Y112" s="68">
        <f t="shared" si="1"/>
        <v>125</v>
      </c>
      <c r="Z112" s="68">
        <f t="shared" si="1"/>
        <v>4464.7700000000004</v>
      </c>
      <c r="AA112" s="68">
        <f t="shared" si="1"/>
        <v>8687.99</v>
      </c>
      <c r="AB112" s="68">
        <f t="shared" si="1"/>
        <v>0</v>
      </c>
      <c r="AC112" s="68">
        <f t="shared" si="1"/>
        <v>5200</v>
      </c>
      <c r="AD112" s="68">
        <f t="shared" si="1"/>
        <v>911</v>
      </c>
      <c r="AE112" s="68">
        <f t="shared" si="1"/>
        <v>750.85000000000014</v>
      </c>
      <c r="AF112" s="68">
        <f t="shared" si="1"/>
        <v>0</v>
      </c>
      <c r="AG112" s="68">
        <f t="shared" si="1"/>
        <v>0</v>
      </c>
      <c r="AH112" s="68">
        <f t="shared" si="1"/>
        <v>30.94</v>
      </c>
      <c r="AI112" s="68">
        <f t="shared" si="1"/>
        <v>60</v>
      </c>
      <c r="AJ112" s="68">
        <f t="shared" si="1"/>
        <v>0</v>
      </c>
      <c r="AK112" s="68">
        <f t="shared" si="1"/>
        <v>72</v>
      </c>
      <c r="AL112" s="68"/>
      <c r="AM112" s="68">
        <f>SUM(AM5:AM111)</f>
        <v>204.86</v>
      </c>
      <c r="AN112" s="68">
        <f>SUM(AN5:AN111)</f>
        <v>151</v>
      </c>
      <c r="AO112" s="68">
        <f>SUM(AO5:AO111)</f>
        <v>0</v>
      </c>
      <c r="AP112" s="68">
        <f>SUM(AP5:AP111)</f>
        <v>265</v>
      </c>
    </row>
    <row r="113" spans="1:42" s="5" customFormat="1" x14ac:dyDescent="0.25">
      <c r="A113" s="2"/>
      <c r="B113" s="48"/>
      <c r="C113" s="47"/>
      <c r="D113" s="82"/>
      <c r="E113" s="70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3"/>
      <c r="AA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s="5" customFormat="1" x14ac:dyDescent="0.25">
      <c r="A114" s="2"/>
      <c r="B114" s="48"/>
      <c r="C114" s="47"/>
      <c r="D114" s="82"/>
      <c r="E114" s="133" t="s">
        <v>272</v>
      </c>
      <c r="F114" s="51">
        <v>0</v>
      </c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3"/>
      <c r="AA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s="5" customFormat="1" x14ac:dyDescent="0.25">
      <c r="A115" s="2"/>
      <c r="B115" s="48"/>
      <c r="C115" s="47"/>
      <c r="D115" s="82"/>
      <c r="E115" s="70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3"/>
      <c r="AA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s="5" customFormat="1" x14ac:dyDescent="0.25">
      <c r="A116" s="2"/>
      <c r="B116" s="48"/>
      <c r="C116" s="47"/>
      <c r="D116" s="82"/>
      <c r="E116" s="70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3"/>
      <c r="AA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s="5" customFormat="1" x14ac:dyDescent="0.25">
      <c r="A117" s="2"/>
      <c r="B117" s="48"/>
      <c r="C117" s="47"/>
      <c r="D117" s="82"/>
      <c r="E117" s="70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3"/>
      <c r="AA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s="5" customFormat="1" x14ac:dyDescent="0.25">
      <c r="A118" s="2"/>
      <c r="B118" s="48"/>
      <c r="C118" s="47"/>
      <c r="D118" s="82"/>
      <c r="E118" s="70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3"/>
      <c r="AA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s="5" customFormat="1" x14ac:dyDescent="0.25">
      <c r="A119" s="2"/>
      <c r="B119" s="48"/>
      <c r="C119" s="47"/>
      <c r="D119" s="82"/>
      <c r="E119" s="70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3"/>
      <c r="AA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s="5" customFormat="1" x14ac:dyDescent="0.25">
      <c r="A120" s="2"/>
      <c r="B120" s="48"/>
      <c r="C120" s="47"/>
      <c r="D120" s="82"/>
      <c r="E120" s="70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3"/>
      <c r="AA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s="5" customFormat="1" x14ac:dyDescent="0.25">
      <c r="A121" s="2"/>
      <c r="B121" s="48"/>
      <c r="C121" s="47"/>
      <c r="D121" s="82"/>
      <c r="E121" s="70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3"/>
      <c r="AA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s="5" customFormat="1" x14ac:dyDescent="0.25">
      <c r="A122" s="2"/>
      <c r="B122" s="48"/>
      <c r="C122" s="47"/>
      <c r="D122" s="82"/>
      <c r="E122" s="70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3"/>
      <c r="AA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s="5" customFormat="1" x14ac:dyDescent="0.25">
      <c r="A123" s="2"/>
      <c r="B123" s="48"/>
      <c r="C123" s="47"/>
      <c r="D123" s="82"/>
      <c r="E123" s="70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3"/>
      <c r="AA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s="5" customFormat="1" x14ac:dyDescent="0.25">
      <c r="A124" s="2"/>
      <c r="B124" s="48"/>
      <c r="C124" s="47"/>
      <c r="D124" s="82"/>
      <c r="E124" s="70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3"/>
      <c r="AA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s="5" customFormat="1" x14ac:dyDescent="0.25">
      <c r="A125" s="2"/>
      <c r="B125" s="48"/>
      <c r="C125" s="47"/>
      <c r="D125" s="82"/>
      <c r="E125" s="70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3"/>
      <c r="AA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s="5" customFormat="1" x14ac:dyDescent="0.25">
      <c r="A126" s="2"/>
      <c r="B126" s="48"/>
      <c r="C126" s="47"/>
      <c r="D126" s="82"/>
      <c r="E126" s="70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3"/>
      <c r="AA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s="5" customFormat="1" x14ac:dyDescent="0.25">
      <c r="A127" s="2"/>
      <c r="B127" s="48"/>
      <c r="C127" s="47"/>
      <c r="D127" s="82"/>
      <c r="E127" s="70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3"/>
      <c r="AA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s="5" customFormat="1" x14ac:dyDescent="0.25">
      <c r="A128" s="2"/>
      <c r="B128" s="48"/>
      <c r="C128" s="47"/>
      <c r="D128" s="82"/>
      <c r="E128" s="70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3"/>
      <c r="AA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s="5" customFormat="1" x14ac:dyDescent="0.25">
      <c r="A129" s="2"/>
      <c r="B129" s="48"/>
      <c r="C129" s="47"/>
      <c r="D129" s="82"/>
      <c r="E129" s="70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3"/>
      <c r="AA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s="5" customFormat="1" x14ac:dyDescent="0.25">
      <c r="A130" s="2"/>
      <c r="B130" s="48"/>
      <c r="C130" s="47"/>
      <c r="D130" s="82"/>
      <c r="E130" s="70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3"/>
      <c r="AA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s="5" customFormat="1" x14ac:dyDescent="0.25">
      <c r="A131" s="2"/>
      <c r="B131" s="48"/>
      <c r="C131" s="47"/>
      <c r="D131" s="82"/>
      <c r="E131" s="70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3"/>
      <c r="AA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s="5" customFormat="1" x14ac:dyDescent="0.25">
      <c r="A132" s="2"/>
      <c r="B132" s="48"/>
      <c r="C132" s="47"/>
      <c r="D132" s="82"/>
      <c r="E132" s="70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3"/>
      <c r="AA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s="5" customFormat="1" x14ac:dyDescent="0.25">
      <c r="A133" s="2"/>
      <c r="B133" s="48"/>
      <c r="C133" s="47"/>
      <c r="D133" s="82"/>
      <c r="E133" s="70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3"/>
      <c r="AA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s="5" customFormat="1" x14ac:dyDescent="0.25">
      <c r="A134" s="2"/>
      <c r="B134" s="48"/>
      <c r="C134" s="47"/>
      <c r="D134" s="82"/>
      <c r="E134" s="70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3"/>
      <c r="AA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s="5" customFormat="1" x14ac:dyDescent="0.25">
      <c r="A135" s="2"/>
      <c r="B135" s="48"/>
      <c r="C135" s="47"/>
      <c r="D135" s="82"/>
      <c r="E135" s="70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3"/>
      <c r="AA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s="5" customFormat="1" x14ac:dyDescent="0.25">
      <c r="A136" s="2"/>
      <c r="B136" s="48"/>
      <c r="C136" s="47"/>
      <c r="D136" s="82"/>
      <c r="E136" s="70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3"/>
      <c r="AA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s="5" customFormat="1" x14ac:dyDescent="0.25">
      <c r="A137" s="2"/>
      <c r="B137" s="48"/>
      <c r="C137" s="47"/>
      <c r="D137" s="82"/>
      <c r="E137" s="70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3"/>
      <c r="AA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s="5" customFormat="1" x14ac:dyDescent="0.25">
      <c r="A138" s="2"/>
      <c r="B138" s="48"/>
      <c r="C138" s="47"/>
      <c r="D138" s="82"/>
      <c r="E138" s="70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3"/>
      <c r="AA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s="5" customFormat="1" x14ac:dyDescent="0.25">
      <c r="A139" s="2"/>
      <c r="B139" s="48"/>
      <c r="C139" s="47"/>
      <c r="D139" s="82"/>
      <c r="E139" s="70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3"/>
      <c r="AA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s="5" customFormat="1" x14ac:dyDescent="0.25">
      <c r="A140" s="2"/>
      <c r="B140" s="48"/>
      <c r="C140" s="47"/>
      <c r="D140" s="82"/>
      <c r="E140" s="70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3"/>
      <c r="AA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s="5" customFormat="1" x14ac:dyDescent="0.25">
      <c r="A141" s="2"/>
      <c r="B141" s="48"/>
      <c r="C141" s="47"/>
      <c r="D141" s="82"/>
      <c r="E141" s="70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3"/>
      <c r="AA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s="5" customFormat="1" x14ac:dyDescent="0.25">
      <c r="A142" s="2"/>
      <c r="B142" s="48"/>
      <c r="C142" s="47"/>
      <c r="D142" s="82"/>
      <c r="E142" s="70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3"/>
      <c r="AA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s="5" customFormat="1" x14ac:dyDescent="0.25">
      <c r="A143" s="2"/>
      <c r="B143" s="48"/>
      <c r="C143" s="47"/>
      <c r="D143" s="82"/>
      <c r="E143" s="70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3"/>
      <c r="AA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s="5" customFormat="1" x14ac:dyDescent="0.25">
      <c r="A144" s="2"/>
      <c r="B144" s="48"/>
      <c r="C144" s="47"/>
      <c r="D144" s="82"/>
      <c r="E144" s="70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3"/>
      <c r="AA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s="5" customFormat="1" x14ac:dyDescent="0.25">
      <c r="A145" s="2"/>
      <c r="B145" s="48"/>
      <c r="C145" s="47"/>
      <c r="D145" s="82"/>
      <c r="E145" s="70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3"/>
      <c r="AA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s="5" customFormat="1" x14ac:dyDescent="0.25">
      <c r="A146" s="2"/>
      <c r="B146" s="48"/>
      <c r="C146" s="47"/>
      <c r="D146" s="82"/>
      <c r="E146" s="70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3"/>
      <c r="AA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s="5" customFormat="1" x14ac:dyDescent="0.25">
      <c r="A147" s="2"/>
      <c r="B147" s="48"/>
      <c r="C147" s="47"/>
      <c r="D147" s="82"/>
      <c r="E147" s="70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3"/>
      <c r="AA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s="5" customFormat="1" x14ac:dyDescent="0.25">
      <c r="A148" s="2"/>
      <c r="B148" s="48"/>
      <c r="C148" s="47"/>
      <c r="D148" s="82"/>
      <c r="E148" s="70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3"/>
      <c r="AA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s="5" customFormat="1" x14ac:dyDescent="0.25">
      <c r="A149" s="2"/>
      <c r="B149" s="48"/>
      <c r="C149" s="47"/>
      <c r="D149" s="82"/>
      <c r="E149" s="70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3"/>
      <c r="AA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s="5" customFormat="1" x14ac:dyDescent="0.25">
      <c r="A150" s="2"/>
      <c r="B150" s="48"/>
      <c r="C150" s="47"/>
      <c r="D150" s="82"/>
      <c r="E150" s="70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3"/>
      <c r="AA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s="5" customFormat="1" x14ac:dyDescent="0.25">
      <c r="A151" s="2"/>
      <c r="B151" s="48"/>
      <c r="C151" s="47"/>
      <c r="D151" s="82"/>
      <c r="E151" s="70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3"/>
      <c r="AA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s="5" customFormat="1" x14ac:dyDescent="0.25">
      <c r="A152" s="2"/>
      <c r="B152" s="48"/>
      <c r="C152" s="47"/>
      <c r="D152" s="82"/>
      <c r="E152" s="70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3"/>
      <c r="AA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s="5" customFormat="1" x14ac:dyDescent="0.25">
      <c r="A153" s="2"/>
      <c r="B153" s="48"/>
      <c r="C153" s="47"/>
      <c r="D153" s="82"/>
      <c r="E153" s="70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3"/>
      <c r="AA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s="5" customFormat="1" x14ac:dyDescent="0.25">
      <c r="A154" s="2"/>
      <c r="B154" s="48"/>
      <c r="C154" s="47"/>
      <c r="D154" s="82"/>
      <c r="E154" s="70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3"/>
      <c r="AA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B155" s="41"/>
      <c r="C155" s="47"/>
      <c r="D155" s="82"/>
      <c r="E155" s="46"/>
      <c r="F155" s="43"/>
      <c r="G155" s="51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</row>
    <row r="156" spans="1:42" x14ac:dyDescent="0.25">
      <c r="B156" s="41"/>
      <c r="C156" s="47"/>
      <c r="D156" s="82"/>
      <c r="E156" s="46"/>
      <c r="F156" s="43"/>
      <c r="G156" s="51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</row>
    <row r="157" spans="1:42" x14ac:dyDescent="0.25">
      <c r="B157" s="41"/>
      <c r="C157" s="47"/>
      <c r="D157" s="82"/>
      <c r="E157" s="46"/>
      <c r="F157" s="43"/>
      <c r="G157" s="51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</row>
    <row r="158" spans="1:42" x14ac:dyDescent="0.25">
      <c r="B158" s="41"/>
      <c r="C158" s="47"/>
      <c r="D158" s="82"/>
      <c r="E158" s="46"/>
      <c r="F158" s="43"/>
      <c r="G158" s="51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</row>
    <row r="159" spans="1:42" x14ac:dyDescent="0.25">
      <c r="B159" s="41"/>
      <c r="C159" s="47"/>
      <c r="D159" s="82"/>
      <c r="E159" s="46"/>
      <c r="F159" s="43"/>
      <c r="G159" s="51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</row>
    <row r="160" spans="1:42" x14ac:dyDescent="0.25">
      <c r="B160" s="41"/>
      <c r="C160" s="47"/>
      <c r="D160" s="82"/>
      <c r="E160" s="46"/>
      <c r="F160" s="43"/>
      <c r="G160" s="51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</row>
    <row r="161" spans="2:25" x14ac:dyDescent="0.25">
      <c r="B161" s="41"/>
      <c r="C161" s="47"/>
      <c r="D161" s="82"/>
      <c r="E161" s="46"/>
      <c r="F161" s="43"/>
      <c r="G161" s="51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</row>
    <row r="162" spans="2:25" x14ac:dyDescent="0.25">
      <c r="B162" s="41"/>
      <c r="C162" s="47"/>
      <c r="D162" s="82"/>
      <c r="E162" s="46"/>
      <c r="F162" s="43"/>
      <c r="G162" s="51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</row>
    <row r="163" spans="2:25" x14ac:dyDescent="0.25">
      <c r="B163" s="41"/>
      <c r="C163" s="47"/>
      <c r="D163" s="82"/>
      <c r="E163" s="46"/>
      <c r="F163" s="43"/>
      <c r="G163" s="51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</row>
    <row r="164" spans="2:25" x14ac:dyDescent="0.25">
      <c r="B164" s="41"/>
      <c r="C164" s="47"/>
      <c r="D164" s="82"/>
      <c r="E164" s="46"/>
      <c r="F164" s="43"/>
      <c r="G164" s="51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</row>
    <row r="165" spans="2:25" x14ac:dyDescent="0.25">
      <c r="B165" s="41"/>
      <c r="C165" s="47"/>
      <c r="D165" s="82"/>
      <c r="E165" s="46"/>
      <c r="F165" s="43"/>
      <c r="G165" s="51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</row>
    <row r="166" spans="2:25" x14ac:dyDescent="0.25">
      <c r="B166" s="41"/>
      <c r="C166" s="47"/>
      <c r="D166" s="82"/>
      <c r="E166" s="46"/>
      <c r="F166" s="43"/>
      <c r="G166" s="51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</row>
    <row r="167" spans="2:25" x14ac:dyDescent="0.25">
      <c r="B167" s="41"/>
      <c r="C167" s="47"/>
      <c r="D167" s="82"/>
      <c r="E167" s="46"/>
      <c r="F167" s="43"/>
      <c r="G167" s="51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</row>
    <row r="168" spans="2:25" x14ac:dyDescent="0.25">
      <c r="B168" s="41"/>
      <c r="C168" s="47"/>
      <c r="D168" s="82"/>
      <c r="E168" s="46"/>
      <c r="F168" s="43"/>
      <c r="G168" s="51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</row>
    <row r="169" spans="2:25" x14ac:dyDescent="0.25">
      <c r="B169" s="41"/>
      <c r="C169" s="47"/>
      <c r="D169" s="82"/>
      <c r="E169" s="46"/>
      <c r="F169" s="43"/>
      <c r="G169" s="51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</row>
    <row r="170" spans="2:25" x14ac:dyDescent="0.25">
      <c r="B170" s="41"/>
      <c r="C170" s="47"/>
      <c r="D170" s="82"/>
      <c r="E170" s="46"/>
      <c r="F170" s="43"/>
      <c r="G170" s="51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</row>
    <row r="171" spans="2:25" x14ac:dyDescent="0.25">
      <c r="B171" s="41"/>
      <c r="C171" s="47"/>
      <c r="D171" s="82"/>
      <c r="E171" s="46"/>
      <c r="F171" s="43"/>
      <c r="G171" s="51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</row>
    <row r="172" spans="2:25" x14ac:dyDescent="0.25">
      <c r="B172" s="41"/>
      <c r="C172" s="47"/>
      <c r="D172" s="82"/>
      <c r="E172" s="46"/>
      <c r="F172" s="43"/>
      <c r="G172" s="51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</row>
    <row r="173" spans="2:25" x14ac:dyDescent="0.25">
      <c r="B173" s="41"/>
      <c r="C173" s="47"/>
      <c r="D173" s="82"/>
      <c r="E173" s="46"/>
      <c r="F173" s="43"/>
      <c r="G173" s="51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</row>
    <row r="174" spans="2:25" x14ac:dyDescent="0.25">
      <c r="B174" s="41"/>
      <c r="C174" s="47"/>
      <c r="D174" s="82"/>
      <c r="E174" s="46"/>
      <c r="F174" s="43"/>
      <c r="G174" s="51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</row>
    <row r="175" spans="2:25" x14ac:dyDescent="0.25">
      <c r="B175" s="41"/>
      <c r="C175" s="47"/>
      <c r="D175" s="82"/>
      <c r="E175" s="46"/>
      <c r="F175" s="43"/>
      <c r="G175" s="51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</row>
    <row r="176" spans="2:25" x14ac:dyDescent="0.25">
      <c r="B176" s="41"/>
      <c r="C176" s="47"/>
      <c r="D176" s="82"/>
      <c r="E176" s="46"/>
      <c r="F176" s="43"/>
      <c r="G176" s="51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</row>
    <row r="177" spans="2:25" x14ac:dyDescent="0.25">
      <c r="B177" s="41"/>
      <c r="C177" s="47"/>
      <c r="D177" s="82"/>
      <c r="E177" s="46"/>
      <c r="F177" s="43"/>
      <c r="G177" s="51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</row>
    <row r="178" spans="2:25" x14ac:dyDescent="0.25">
      <c r="B178" s="41"/>
      <c r="C178" s="47"/>
      <c r="D178" s="82"/>
      <c r="E178" s="46"/>
      <c r="F178" s="43"/>
      <c r="G178" s="51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</row>
    <row r="179" spans="2:25" x14ac:dyDescent="0.25">
      <c r="B179" s="41"/>
      <c r="C179" s="47"/>
      <c r="D179" s="82"/>
      <c r="E179" s="46"/>
      <c r="F179" s="43"/>
      <c r="G179" s="51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</row>
    <row r="180" spans="2:25" x14ac:dyDescent="0.25">
      <c r="B180" s="41"/>
      <c r="C180" s="47"/>
      <c r="D180" s="82"/>
      <c r="E180" s="46"/>
      <c r="F180" s="43"/>
      <c r="G180" s="51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</row>
    <row r="181" spans="2:25" x14ac:dyDescent="0.25">
      <c r="B181" s="41"/>
      <c r="C181" s="47"/>
      <c r="D181" s="82"/>
      <c r="E181" s="46"/>
      <c r="F181" s="43"/>
      <c r="G181" s="51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</row>
    <row r="182" spans="2:25" x14ac:dyDescent="0.25">
      <c r="B182" s="41"/>
      <c r="C182" s="47"/>
      <c r="D182" s="82"/>
      <c r="E182" s="46"/>
      <c r="F182" s="43"/>
      <c r="G182" s="51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</row>
    <row r="183" spans="2:25" x14ac:dyDescent="0.25">
      <c r="B183" s="41"/>
      <c r="C183" s="47"/>
      <c r="D183" s="82"/>
      <c r="E183" s="46"/>
      <c r="F183" s="43"/>
      <c r="G183" s="51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</row>
    <row r="184" spans="2:25" x14ac:dyDescent="0.25">
      <c r="B184" s="41"/>
      <c r="C184" s="47"/>
      <c r="D184" s="82"/>
      <c r="E184" s="46"/>
      <c r="F184" s="43"/>
      <c r="G184" s="51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</row>
    <row r="185" spans="2:25" x14ac:dyDescent="0.25">
      <c r="B185" s="41"/>
      <c r="C185" s="47"/>
      <c r="D185" s="82"/>
      <c r="E185" s="46"/>
      <c r="F185" s="43"/>
      <c r="G185" s="51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</row>
    <row r="186" spans="2:25" x14ac:dyDescent="0.25">
      <c r="B186" s="41"/>
      <c r="C186" s="47"/>
      <c r="D186" s="82"/>
      <c r="E186" s="46"/>
      <c r="F186" s="43"/>
      <c r="G186" s="51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</row>
    <row r="187" spans="2:25" x14ac:dyDescent="0.25">
      <c r="B187" s="41"/>
      <c r="C187" s="47"/>
      <c r="D187" s="82"/>
      <c r="E187" s="46"/>
      <c r="F187" s="43"/>
      <c r="G187" s="51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</row>
    <row r="188" spans="2:25" x14ac:dyDescent="0.25">
      <c r="B188" s="41"/>
      <c r="C188" s="47"/>
      <c r="D188" s="82"/>
      <c r="E188" s="46"/>
      <c r="F188" s="43"/>
      <c r="G188" s="51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</row>
    <row r="189" spans="2:25" x14ac:dyDescent="0.25">
      <c r="B189" s="41"/>
      <c r="C189" s="47"/>
      <c r="D189" s="82"/>
      <c r="E189" s="46"/>
      <c r="F189" s="43"/>
      <c r="G189" s="51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</row>
    <row r="190" spans="2:25" x14ac:dyDescent="0.25">
      <c r="B190" s="41"/>
      <c r="C190" s="47"/>
      <c r="D190" s="82"/>
      <c r="E190" s="46"/>
      <c r="F190" s="43"/>
      <c r="G190" s="51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</row>
    <row r="191" spans="2:25" x14ac:dyDescent="0.25">
      <c r="B191" s="41"/>
      <c r="C191" s="47"/>
      <c r="D191" s="82"/>
      <c r="E191" s="46"/>
      <c r="F191" s="43"/>
      <c r="G191" s="51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</row>
    <row r="192" spans="2:25" x14ac:dyDescent="0.25">
      <c r="B192" s="41"/>
      <c r="C192" s="47"/>
      <c r="D192" s="82"/>
      <c r="E192" s="46"/>
      <c r="F192" s="43"/>
      <c r="G192" s="51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</row>
    <row r="193" spans="2:25" x14ac:dyDescent="0.25">
      <c r="B193" s="41"/>
      <c r="C193" s="47"/>
      <c r="D193" s="82"/>
      <c r="E193" s="46"/>
      <c r="F193" s="43"/>
      <c r="G193" s="51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</row>
    <row r="194" spans="2:25" x14ac:dyDescent="0.25">
      <c r="B194" s="41"/>
      <c r="C194" s="47"/>
      <c r="D194" s="82"/>
      <c r="E194" s="46"/>
      <c r="F194" s="43"/>
      <c r="G194" s="51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</row>
    <row r="195" spans="2:25" x14ac:dyDescent="0.25">
      <c r="B195" s="41"/>
      <c r="C195" s="47"/>
      <c r="D195" s="82"/>
      <c r="E195" s="46"/>
      <c r="F195" s="43"/>
      <c r="G195" s="51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</row>
    <row r="196" spans="2:25" x14ac:dyDescent="0.25">
      <c r="B196" s="41"/>
      <c r="C196" s="47"/>
      <c r="D196" s="82"/>
      <c r="E196" s="46"/>
      <c r="F196" s="43"/>
      <c r="G196" s="51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</row>
    <row r="197" spans="2:25" x14ac:dyDescent="0.25">
      <c r="B197" s="41"/>
      <c r="C197" s="47"/>
      <c r="D197" s="82"/>
      <c r="E197" s="46"/>
      <c r="F197" s="43"/>
      <c r="G197" s="51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</row>
    <row r="198" spans="2:25" x14ac:dyDescent="0.25">
      <c r="B198" s="41"/>
      <c r="C198" s="47"/>
      <c r="D198" s="82"/>
      <c r="E198" s="46"/>
      <c r="F198" s="43"/>
      <c r="G198" s="51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</row>
    <row r="199" spans="2:25" x14ac:dyDescent="0.25">
      <c r="B199" s="41"/>
      <c r="C199" s="47"/>
      <c r="D199" s="82"/>
      <c r="E199" s="46"/>
      <c r="F199" s="43"/>
      <c r="G199" s="51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</row>
    <row r="200" spans="2:25" x14ac:dyDescent="0.25">
      <c r="B200" s="41"/>
      <c r="C200" s="47"/>
      <c r="D200" s="82"/>
      <c r="E200" s="46"/>
      <c r="F200" s="43"/>
      <c r="G200" s="51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</row>
    <row r="201" spans="2:25" x14ac:dyDescent="0.25">
      <c r="B201" s="41"/>
      <c r="C201" s="47"/>
      <c r="D201" s="82"/>
      <c r="E201" s="46"/>
      <c r="F201" s="43"/>
      <c r="G201" s="51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</row>
    <row r="202" spans="2:25" x14ac:dyDescent="0.25">
      <c r="B202" s="41"/>
      <c r="C202" s="47"/>
      <c r="D202" s="82"/>
      <c r="E202" s="46"/>
      <c r="F202" s="43"/>
      <c r="G202" s="51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</row>
    <row r="203" spans="2:25" x14ac:dyDescent="0.25">
      <c r="B203" s="41"/>
      <c r="C203" s="47"/>
      <c r="D203" s="82"/>
      <c r="E203" s="46"/>
      <c r="F203" s="43"/>
      <c r="G203" s="51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</row>
    <row r="204" spans="2:25" x14ac:dyDescent="0.25">
      <c r="B204" s="41"/>
      <c r="C204" s="47"/>
      <c r="D204" s="82"/>
      <c r="E204" s="46"/>
      <c r="F204" s="43"/>
      <c r="G204" s="51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</row>
    <row r="205" spans="2:25" x14ac:dyDescent="0.25">
      <c r="B205" s="41"/>
      <c r="C205" s="47"/>
      <c r="D205" s="82"/>
      <c r="E205" s="46"/>
      <c r="F205" s="43"/>
      <c r="G205" s="51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</row>
    <row r="206" spans="2:25" x14ac:dyDescent="0.25">
      <c r="B206" s="41"/>
      <c r="C206" s="47"/>
      <c r="D206" s="82"/>
      <c r="E206" s="46"/>
      <c r="F206" s="43"/>
      <c r="G206" s="51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</row>
    <row r="207" spans="2:25" x14ac:dyDescent="0.25">
      <c r="B207" s="41"/>
      <c r="C207" s="47"/>
      <c r="D207" s="82"/>
      <c r="E207" s="46"/>
      <c r="F207" s="43"/>
      <c r="G207" s="51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</row>
    <row r="208" spans="2:25" x14ac:dyDescent="0.25">
      <c r="B208" s="41"/>
      <c r="C208" s="47"/>
      <c r="D208" s="82"/>
      <c r="E208" s="46"/>
      <c r="F208" s="43"/>
      <c r="G208" s="51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</row>
    <row r="209" spans="2:25" x14ac:dyDescent="0.25">
      <c r="B209" s="41"/>
      <c r="C209" s="47"/>
      <c r="D209" s="82"/>
      <c r="E209" s="46"/>
      <c r="F209" s="43"/>
      <c r="G209" s="51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</row>
    <row r="210" spans="2:25" x14ac:dyDescent="0.25">
      <c r="B210" s="41"/>
      <c r="C210" s="47"/>
      <c r="D210" s="82"/>
      <c r="E210" s="46"/>
      <c r="F210" s="43"/>
      <c r="G210" s="51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</row>
    <row r="211" spans="2:25" x14ac:dyDescent="0.25">
      <c r="B211" s="41"/>
      <c r="C211" s="47"/>
      <c r="D211" s="82"/>
      <c r="E211" s="46"/>
      <c r="F211" s="43"/>
      <c r="G211" s="51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</row>
    <row r="212" spans="2:25" x14ac:dyDescent="0.25">
      <c r="B212" s="41"/>
      <c r="C212" s="47"/>
      <c r="D212" s="82"/>
      <c r="E212" s="46"/>
      <c r="F212" s="43"/>
      <c r="G212" s="51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</row>
    <row r="213" spans="2:25" x14ac:dyDescent="0.25">
      <c r="B213" s="41"/>
      <c r="C213" s="47"/>
      <c r="D213" s="82"/>
      <c r="E213" s="46"/>
      <c r="F213" s="43"/>
      <c r="G213" s="51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</row>
    <row r="214" spans="2:25" x14ac:dyDescent="0.25">
      <c r="B214" s="41"/>
      <c r="C214" s="47"/>
      <c r="D214" s="82"/>
      <c r="E214" s="46"/>
      <c r="F214" s="43"/>
      <c r="G214" s="51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</row>
    <row r="215" spans="2:25" x14ac:dyDescent="0.25">
      <c r="B215" s="41"/>
      <c r="C215" s="47"/>
      <c r="D215" s="82"/>
      <c r="E215" s="46"/>
      <c r="F215" s="43"/>
      <c r="G215" s="51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</row>
    <row r="216" spans="2:25" x14ac:dyDescent="0.25">
      <c r="B216" s="41"/>
      <c r="C216" s="47"/>
      <c r="D216" s="82"/>
      <c r="E216" s="46"/>
      <c r="F216" s="43"/>
      <c r="G216" s="51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</row>
    <row r="217" spans="2:25" x14ac:dyDescent="0.25">
      <c r="B217" s="41"/>
      <c r="C217" s="47"/>
      <c r="D217" s="82"/>
      <c r="E217" s="46"/>
      <c r="F217" s="43"/>
      <c r="G217" s="51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</row>
    <row r="218" spans="2:25" x14ac:dyDescent="0.25">
      <c r="B218" s="41"/>
      <c r="C218" s="47"/>
      <c r="D218" s="82"/>
      <c r="E218" s="46"/>
      <c r="F218" s="43"/>
      <c r="G218" s="51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</row>
    <row r="219" spans="2:25" x14ac:dyDescent="0.25">
      <c r="B219" s="41"/>
      <c r="C219" s="47"/>
      <c r="D219" s="82"/>
      <c r="E219" s="46"/>
      <c r="F219" s="43"/>
      <c r="G219" s="51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</row>
    <row r="220" spans="2:25" x14ac:dyDescent="0.25">
      <c r="B220" s="41"/>
      <c r="C220" s="47"/>
      <c r="D220" s="82"/>
      <c r="E220" s="46"/>
      <c r="F220" s="43"/>
      <c r="G220" s="51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</row>
    <row r="221" spans="2:25" x14ac:dyDescent="0.25">
      <c r="B221" s="41"/>
      <c r="C221" s="47"/>
      <c r="D221" s="82"/>
      <c r="E221" s="46"/>
      <c r="F221" s="43"/>
      <c r="G221" s="51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</row>
    <row r="222" spans="2:25" x14ac:dyDescent="0.25">
      <c r="B222" s="41"/>
      <c r="C222" s="47"/>
      <c r="D222" s="82"/>
      <c r="E222" s="46"/>
      <c r="F222" s="43"/>
      <c r="G222" s="51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</row>
    <row r="223" spans="2:25" x14ac:dyDescent="0.25">
      <c r="B223" s="41"/>
      <c r="C223" s="47"/>
      <c r="D223" s="82"/>
      <c r="E223" s="46"/>
      <c r="F223" s="43"/>
      <c r="G223" s="51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</row>
    <row r="224" spans="2:25" x14ac:dyDescent="0.25">
      <c r="B224" s="41"/>
      <c r="C224" s="47"/>
      <c r="D224" s="82"/>
      <c r="E224" s="46"/>
      <c r="F224" s="43"/>
      <c r="G224" s="51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</row>
    <row r="225" spans="2:25" x14ac:dyDescent="0.25">
      <c r="B225" s="41"/>
      <c r="C225" s="47"/>
      <c r="D225" s="82"/>
      <c r="E225" s="46"/>
      <c r="F225" s="43"/>
      <c r="G225" s="51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</row>
    <row r="226" spans="2:25" x14ac:dyDescent="0.25">
      <c r="B226" s="41"/>
      <c r="C226" s="47"/>
      <c r="D226" s="82"/>
      <c r="E226" s="46"/>
      <c r="F226" s="43"/>
      <c r="G226" s="51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</row>
    <row r="227" spans="2:25" x14ac:dyDescent="0.25">
      <c r="B227" s="41"/>
      <c r="C227" s="47"/>
      <c r="D227" s="82"/>
      <c r="E227" s="46"/>
      <c r="F227" s="43"/>
      <c r="G227" s="51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</row>
    <row r="228" spans="2:25" x14ac:dyDescent="0.25">
      <c r="B228" s="41"/>
      <c r="C228" s="47"/>
      <c r="D228" s="82"/>
      <c r="E228" s="46"/>
      <c r="F228" s="43"/>
      <c r="G228" s="51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</row>
    <row r="229" spans="2:25" x14ac:dyDescent="0.25">
      <c r="B229" s="41"/>
      <c r="C229" s="47"/>
      <c r="D229" s="82"/>
      <c r="E229" s="46"/>
      <c r="F229" s="43"/>
      <c r="G229" s="51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</row>
    <row r="230" spans="2:25" x14ac:dyDescent="0.25">
      <c r="B230" s="41"/>
      <c r="C230" s="47"/>
      <c r="D230" s="82"/>
      <c r="E230" s="46"/>
      <c r="F230" s="43"/>
      <c r="G230" s="51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</row>
    <row r="231" spans="2:25" x14ac:dyDescent="0.25">
      <c r="B231" s="41"/>
      <c r="C231" s="47"/>
      <c r="D231" s="82"/>
      <c r="E231" s="46"/>
      <c r="F231" s="43"/>
      <c r="G231" s="51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</row>
    <row r="232" spans="2:25" x14ac:dyDescent="0.25">
      <c r="B232" s="41"/>
      <c r="C232" s="47"/>
      <c r="D232" s="82"/>
      <c r="E232" s="46"/>
      <c r="F232" s="43"/>
      <c r="G232" s="51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</row>
    <row r="233" spans="2:25" x14ac:dyDescent="0.25">
      <c r="B233" s="41"/>
      <c r="C233" s="47"/>
      <c r="D233" s="82"/>
      <c r="E233" s="46"/>
      <c r="F233" s="43"/>
      <c r="G233" s="51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</row>
    <row r="234" spans="2:25" x14ac:dyDescent="0.25">
      <c r="B234" s="41"/>
      <c r="C234" s="47"/>
      <c r="D234" s="82"/>
      <c r="E234" s="46"/>
      <c r="F234" s="43"/>
      <c r="G234" s="51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</row>
    <row r="235" spans="2:25" x14ac:dyDescent="0.25">
      <c r="B235" s="41"/>
      <c r="C235" s="47"/>
      <c r="D235" s="82"/>
      <c r="E235" s="46"/>
      <c r="F235" s="43"/>
      <c r="G235" s="51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</row>
    <row r="236" spans="2:25" x14ac:dyDescent="0.25">
      <c r="B236" s="41"/>
      <c r="C236" s="47"/>
      <c r="D236" s="82"/>
      <c r="E236" s="46"/>
      <c r="F236" s="43"/>
      <c r="G236" s="51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</row>
    <row r="237" spans="2:25" x14ac:dyDescent="0.25">
      <c r="B237" s="41"/>
      <c r="C237" s="47"/>
      <c r="D237" s="82"/>
      <c r="E237" s="46"/>
      <c r="F237" s="43"/>
      <c r="G237" s="51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</row>
    <row r="238" spans="2:25" x14ac:dyDescent="0.25">
      <c r="B238" s="41"/>
      <c r="C238" s="47"/>
      <c r="D238" s="82"/>
      <c r="E238" s="46"/>
      <c r="F238" s="43"/>
      <c r="G238" s="51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</row>
    <row r="239" spans="2:25" x14ac:dyDescent="0.25">
      <c r="B239" s="41"/>
      <c r="C239" s="47"/>
      <c r="D239" s="82"/>
      <c r="E239" s="46"/>
      <c r="F239" s="43"/>
      <c r="G239" s="51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</row>
    <row r="240" spans="2:25" x14ac:dyDescent="0.25">
      <c r="B240" s="41"/>
      <c r="C240" s="47"/>
      <c r="D240" s="82"/>
      <c r="E240" s="46"/>
      <c r="F240" s="43"/>
      <c r="G240" s="51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</row>
    <row r="241" spans="2:25" x14ac:dyDescent="0.25">
      <c r="B241" s="41"/>
      <c r="C241" s="47"/>
      <c r="D241" s="82"/>
      <c r="E241" s="46"/>
      <c r="F241" s="43"/>
      <c r="G241" s="51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</row>
    <row r="242" spans="2:25" x14ac:dyDescent="0.25">
      <c r="B242" s="41"/>
      <c r="C242" s="47"/>
      <c r="D242" s="82"/>
      <c r="E242" s="46"/>
      <c r="F242" s="43"/>
      <c r="G242" s="51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</row>
    <row r="243" spans="2:25" x14ac:dyDescent="0.25">
      <c r="B243" s="41"/>
      <c r="C243" s="47"/>
      <c r="D243" s="82"/>
      <c r="E243" s="46"/>
      <c r="F243" s="43"/>
      <c r="G243" s="51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</row>
    <row r="244" spans="2:25" x14ac:dyDescent="0.25">
      <c r="B244" s="41"/>
      <c r="C244" s="47"/>
      <c r="D244" s="82"/>
      <c r="E244" s="46"/>
      <c r="F244" s="43"/>
      <c r="G244" s="51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</row>
    <row r="245" spans="2:25" x14ac:dyDescent="0.25">
      <c r="B245" s="41"/>
      <c r="C245" s="47"/>
      <c r="D245" s="82"/>
      <c r="E245" s="46"/>
      <c r="F245" s="43"/>
      <c r="G245" s="51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</row>
    <row r="246" spans="2:25" x14ac:dyDescent="0.25">
      <c r="B246" s="41"/>
      <c r="C246" s="47"/>
      <c r="D246" s="82"/>
      <c r="E246" s="46"/>
      <c r="F246" s="43"/>
      <c r="G246" s="51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</row>
    <row r="247" spans="2:25" x14ac:dyDescent="0.25">
      <c r="B247" s="41"/>
      <c r="C247" s="47"/>
      <c r="D247" s="82"/>
      <c r="E247" s="46"/>
      <c r="F247" s="43"/>
      <c r="G247" s="51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</row>
    <row r="248" spans="2:25" x14ac:dyDescent="0.25">
      <c r="B248" s="41"/>
      <c r="C248" s="47"/>
      <c r="D248" s="82"/>
      <c r="E248" s="46"/>
      <c r="F248" s="43"/>
      <c r="G248" s="51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</row>
    <row r="249" spans="2:25" x14ac:dyDescent="0.25">
      <c r="B249" s="41"/>
      <c r="C249" s="47"/>
      <c r="D249" s="82"/>
      <c r="E249" s="46"/>
      <c r="F249" s="43"/>
      <c r="G249" s="51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</row>
    <row r="250" spans="2:25" x14ac:dyDescent="0.25">
      <c r="B250" s="41"/>
      <c r="C250" s="47"/>
      <c r="D250" s="82"/>
      <c r="E250" s="46"/>
      <c r="F250" s="43"/>
      <c r="G250" s="51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</row>
    <row r="251" spans="2:25" x14ac:dyDescent="0.25">
      <c r="B251" s="41"/>
      <c r="C251" s="47"/>
      <c r="D251" s="82"/>
      <c r="E251" s="46"/>
      <c r="F251" s="43"/>
      <c r="G251" s="51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</row>
    <row r="252" spans="2:25" x14ac:dyDescent="0.25">
      <c r="B252" s="41"/>
      <c r="C252" s="47"/>
      <c r="D252" s="82"/>
      <c r="E252" s="46"/>
      <c r="F252" s="43"/>
      <c r="G252" s="51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</row>
    <row r="253" spans="2:25" x14ac:dyDescent="0.25">
      <c r="B253" s="41"/>
      <c r="C253" s="47"/>
      <c r="D253" s="82"/>
      <c r="E253" s="46"/>
      <c r="F253" s="43"/>
      <c r="G253" s="51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</row>
    <row r="254" spans="2:25" x14ac:dyDescent="0.25">
      <c r="B254" s="41"/>
      <c r="C254" s="47"/>
      <c r="D254" s="82"/>
      <c r="E254" s="46"/>
      <c r="F254" s="43"/>
      <c r="G254" s="51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</row>
    <row r="255" spans="2:25" x14ac:dyDescent="0.25">
      <c r="B255" s="41"/>
      <c r="C255" s="47"/>
      <c r="D255" s="82"/>
      <c r="E255" s="46"/>
      <c r="F255" s="43"/>
      <c r="G255" s="51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</row>
    <row r="256" spans="2:25" x14ac:dyDescent="0.25">
      <c r="B256" s="41"/>
      <c r="C256" s="47"/>
      <c r="D256" s="82"/>
      <c r="E256" s="46"/>
      <c r="F256" s="43"/>
      <c r="G256" s="51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</row>
    <row r="257" spans="2:25" x14ac:dyDescent="0.25">
      <c r="B257" s="41"/>
      <c r="C257" s="47"/>
      <c r="D257" s="82"/>
      <c r="E257" s="46"/>
      <c r="F257" s="43"/>
      <c r="G257" s="51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</row>
    <row r="258" spans="2:25" x14ac:dyDescent="0.25">
      <c r="B258" s="41"/>
      <c r="C258" s="47"/>
      <c r="D258" s="82"/>
      <c r="E258" s="46"/>
      <c r="F258" s="43"/>
      <c r="G258" s="51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</row>
    <row r="259" spans="2:25" x14ac:dyDescent="0.25">
      <c r="B259" s="41"/>
      <c r="C259" s="47"/>
      <c r="D259" s="82"/>
      <c r="E259" s="46"/>
      <c r="F259" s="43"/>
      <c r="G259" s="51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</row>
    <row r="260" spans="2:25" x14ac:dyDescent="0.25">
      <c r="B260" s="41"/>
      <c r="C260" s="47"/>
      <c r="D260" s="82"/>
      <c r="E260" s="46"/>
      <c r="F260" s="43"/>
      <c r="G260" s="51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</row>
    <row r="261" spans="2:25" x14ac:dyDescent="0.25">
      <c r="B261" s="41"/>
      <c r="C261" s="47"/>
      <c r="D261" s="82"/>
      <c r="E261" s="46"/>
      <c r="F261" s="43"/>
      <c r="G261" s="51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</row>
    <row r="262" spans="2:25" x14ac:dyDescent="0.25">
      <c r="B262" s="41"/>
      <c r="C262" s="47"/>
      <c r="D262" s="82"/>
      <c r="E262" s="46"/>
      <c r="F262" s="43"/>
      <c r="G262" s="51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</row>
    <row r="263" spans="2:25" x14ac:dyDescent="0.25">
      <c r="B263" s="41"/>
      <c r="C263" s="47"/>
      <c r="D263" s="82"/>
      <c r="E263" s="46"/>
      <c r="F263" s="43"/>
      <c r="G263" s="51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</row>
    <row r="264" spans="2:25" x14ac:dyDescent="0.25">
      <c r="B264" s="41"/>
      <c r="C264" s="47"/>
      <c r="D264" s="82"/>
      <c r="E264" s="46"/>
      <c r="F264" s="43"/>
      <c r="G264" s="51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</row>
    <row r="265" spans="2:25" x14ac:dyDescent="0.25">
      <c r="B265" s="41"/>
      <c r="C265" s="47"/>
      <c r="D265" s="82"/>
      <c r="E265" s="46"/>
      <c r="F265" s="43"/>
      <c r="G265" s="51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</row>
    <row r="266" spans="2:25" x14ac:dyDescent="0.25">
      <c r="B266" s="41"/>
      <c r="C266" s="47"/>
      <c r="D266" s="82"/>
      <c r="E266" s="46"/>
      <c r="F266" s="43"/>
      <c r="G266" s="51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</row>
    <row r="267" spans="2:25" x14ac:dyDescent="0.25">
      <c r="B267" s="41"/>
      <c r="C267" s="47"/>
      <c r="D267" s="82"/>
      <c r="E267" s="46"/>
      <c r="F267" s="43"/>
      <c r="G267" s="51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</row>
    <row r="268" spans="2:25" x14ac:dyDescent="0.25">
      <c r="B268" s="41"/>
      <c r="C268" s="47"/>
      <c r="D268" s="82"/>
      <c r="E268" s="46"/>
      <c r="F268" s="43"/>
      <c r="G268" s="51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</row>
    <row r="269" spans="2:25" x14ac:dyDescent="0.25">
      <c r="B269" s="41"/>
      <c r="C269" s="47"/>
      <c r="D269" s="82"/>
      <c r="E269" s="46"/>
      <c r="F269" s="43"/>
      <c r="G269" s="51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</row>
    <row r="270" spans="2:25" x14ac:dyDescent="0.25">
      <c r="B270" s="41"/>
      <c r="C270" s="47"/>
      <c r="D270" s="82"/>
      <c r="E270" s="46"/>
      <c r="F270" s="43"/>
      <c r="G270" s="51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</row>
    <row r="271" spans="2:25" x14ac:dyDescent="0.25">
      <c r="B271" s="41"/>
      <c r="C271" s="47"/>
      <c r="D271" s="82"/>
      <c r="E271" s="46"/>
      <c r="F271" s="43"/>
      <c r="G271" s="51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</row>
    <row r="272" spans="2:25" x14ac:dyDescent="0.25">
      <c r="B272" s="41"/>
      <c r="C272" s="47"/>
      <c r="D272" s="82"/>
      <c r="E272" s="46"/>
      <c r="F272" s="43"/>
      <c r="G272" s="51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</row>
    <row r="273" spans="2:25" x14ac:dyDescent="0.25">
      <c r="B273" s="41"/>
      <c r="C273" s="47"/>
      <c r="D273" s="82"/>
      <c r="E273" s="46"/>
      <c r="F273" s="43"/>
      <c r="G273" s="51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</row>
    <row r="274" spans="2:25" x14ac:dyDescent="0.25">
      <c r="B274" s="41"/>
      <c r="C274" s="47"/>
      <c r="D274" s="82"/>
      <c r="E274" s="46"/>
      <c r="F274" s="43"/>
      <c r="G274" s="51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</row>
    <row r="275" spans="2:25" x14ac:dyDescent="0.25">
      <c r="B275" s="41"/>
      <c r="C275" s="47"/>
      <c r="D275" s="82"/>
      <c r="E275" s="46"/>
      <c r="F275" s="43"/>
      <c r="G275" s="51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</row>
    <row r="276" spans="2:25" x14ac:dyDescent="0.25">
      <c r="B276" s="41"/>
      <c r="C276" s="47"/>
      <c r="D276" s="82"/>
      <c r="E276" s="46"/>
      <c r="F276" s="43"/>
      <c r="G276" s="51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</row>
    <row r="277" spans="2:25" x14ac:dyDescent="0.25">
      <c r="B277" s="41"/>
      <c r="C277" s="47"/>
      <c r="D277" s="82"/>
      <c r="E277" s="46"/>
      <c r="F277" s="43"/>
      <c r="G277" s="51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</row>
    <row r="278" spans="2:25" x14ac:dyDescent="0.25">
      <c r="B278" s="41"/>
      <c r="C278" s="47"/>
      <c r="D278" s="82"/>
      <c r="E278" s="46"/>
      <c r="F278" s="43"/>
      <c r="G278" s="51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</row>
    <row r="279" spans="2:25" x14ac:dyDescent="0.25">
      <c r="B279" s="41"/>
      <c r="C279" s="47"/>
      <c r="D279" s="82"/>
      <c r="E279" s="46"/>
      <c r="F279" s="43"/>
      <c r="G279" s="51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</row>
    <row r="280" spans="2:25" x14ac:dyDescent="0.25">
      <c r="B280" s="41"/>
      <c r="C280" s="47"/>
      <c r="D280" s="82"/>
      <c r="E280" s="46"/>
      <c r="F280" s="43"/>
      <c r="G280" s="51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</row>
    <row r="281" spans="2:25" x14ac:dyDescent="0.25">
      <c r="B281" s="41"/>
      <c r="C281" s="47"/>
      <c r="D281" s="82"/>
      <c r="E281" s="46"/>
      <c r="F281" s="43"/>
      <c r="G281" s="51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</row>
    <row r="282" spans="2:25" x14ac:dyDescent="0.25">
      <c r="B282" s="41"/>
      <c r="C282" s="47"/>
      <c r="D282" s="82"/>
      <c r="E282" s="46"/>
      <c r="F282" s="43"/>
      <c r="G282" s="51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</row>
    <row r="283" spans="2:25" x14ac:dyDescent="0.25">
      <c r="B283" s="41"/>
      <c r="C283" s="47"/>
      <c r="D283" s="82"/>
      <c r="E283" s="46"/>
      <c r="F283" s="43"/>
      <c r="G283" s="51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</row>
    <row r="284" spans="2:25" x14ac:dyDescent="0.25">
      <c r="B284" s="41"/>
      <c r="C284" s="47"/>
      <c r="D284" s="82"/>
      <c r="E284" s="46"/>
      <c r="F284" s="43"/>
      <c r="G284" s="51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</row>
    <row r="285" spans="2:25" x14ac:dyDescent="0.25">
      <c r="B285" s="41"/>
      <c r="C285" s="47"/>
      <c r="D285" s="82"/>
      <c r="E285" s="46"/>
      <c r="F285" s="43"/>
      <c r="G285" s="51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</row>
    <row r="286" spans="2:25" x14ac:dyDescent="0.25">
      <c r="B286" s="41"/>
      <c r="C286" s="47"/>
      <c r="D286" s="82"/>
      <c r="E286" s="46"/>
      <c r="F286" s="43"/>
      <c r="G286" s="51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</row>
    <row r="287" spans="2:25" x14ac:dyDescent="0.25">
      <c r="B287" s="41"/>
      <c r="C287" s="47"/>
      <c r="D287" s="82"/>
      <c r="E287" s="46"/>
      <c r="F287" s="43"/>
      <c r="G287" s="51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</row>
    <row r="288" spans="2:25" x14ac:dyDescent="0.25">
      <c r="B288" s="41"/>
      <c r="C288" s="47"/>
      <c r="D288" s="82"/>
      <c r="E288" s="46"/>
      <c r="F288" s="43"/>
      <c r="G288" s="51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</row>
    <row r="289" spans="2:25" x14ac:dyDescent="0.25">
      <c r="B289" s="41"/>
      <c r="C289" s="47"/>
      <c r="D289" s="82"/>
      <c r="E289" s="46"/>
      <c r="F289" s="43"/>
      <c r="G289" s="51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</row>
    <row r="290" spans="2:25" x14ac:dyDescent="0.25">
      <c r="B290" s="41"/>
      <c r="C290" s="47"/>
      <c r="D290" s="82"/>
      <c r="E290" s="46"/>
      <c r="F290" s="43"/>
      <c r="G290" s="51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</row>
    <row r="291" spans="2:25" x14ac:dyDescent="0.25">
      <c r="B291" s="41"/>
      <c r="C291" s="47"/>
      <c r="D291" s="82"/>
      <c r="E291" s="46"/>
      <c r="F291" s="43"/>
      <c r="G291" s="51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</row>
    <row r="292" spans="2:25" x14ac:dyDescent="0.25">
      <c r="B292" s="41"/>
      <c r="C292" s="47"/>
      <c r="D292" s="82"/>
      <c r="E292" s="46"/>
      <c r="F292" s="43"/>
      <c r="G292" s="51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</row>
    <row r="293" spans="2:25" x14ac:dyDescent="0.25">
      <c r="B293" s="41"/>
      <c r="C293" s="47"/>
      <c r="D293" s="82"/>
      <c r="E293" s="46"/>
      <c r="F293" s="43"/>
      <c r="G293" s="51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</row>
    <row r="294" spans="2:25" x14ac:dyDescent="0.25">
      <c r="B294" s="41"/>
      <c r="C294" s="47"/>
      <c r="D294" s="82"/>
      <c r="E294" s="46"/>
      <c r="F294" s="43"/>
      <c r="G294" s="51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</row>
    <row r="295" spans="2:25" x14ac:dyDescent="0.25">
      <c r="B295" s="41"/>
      <c r="C295" s="47"/>
      <c r="D295" s="82"/>
      <c r="E295" s="46"/>
      <c r="F295" s="43"/>
      <c r="G295" s="51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</row>
    <row r="296" spans="2:25" x14ac:dyDescent="0.25">
      <c r="B296" s="41"/>
      <c r="C296" s="47"/>
      <c r="D296" s="82"/>
      <c r="E296" s="46"/>
      <c r="F296" s="43"/>
      <c r="G296" s="51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</row>
    <row r="297" spans="2:25" x14ac:dyDescent="0.25">
      <c r="B297" s="41"/>
      <c r="C297" s="47"/>
      <c r="D297" s="82"/>
      <c r="E297" s="46"/>
      <c r="F297" s="43"/>
      <c r="G297" s="51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2:25" x14ac:dyDescent="0.25">
      <c r="B298" s="41"/>
      <c r="C298" s="47"/>
      <c r="D298" s="82"/>
      <c r="E298" s="46"/>
      <c r="F298" s="43"/>
      <c r="G298" s="51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</row>
    <row r="299" spans="2:25" x14ac:dyDescent="0.25">
      <c r="B299" s="41"/>
      <c r="C299" s="47"/>
      <c r="D299" s="82"/>
      <c r="E299" s="46"/>
      <c r="F299" s="43"/>
      <c r="G299" s="51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</row>
    <row r="300" spans="2:25" x14ac:dyDescent="0.25">
      <c r="B300" s="41"/>
      <c r="C300" s="47"/>
      <c r="D300" s="82"/>
      <c r="E300" s="46"/>
      <c r="F300" s="43"/>
      <c r="G300" s="51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</row>
    <row r="301" spans="2:25" x14ac:dyDescent="0.25">
      <c r="B301" s="41"/>
      <c r="C301" s="47"/>
      <c r="D301" s="82"/>
      <c r="E301" s="46"/>
      <c r="F301" s="43"/>
      <c r="G301" s="51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</row>
    <row r="302" spans="2:25" x14ac:dyDescent="0.25">
      <c r="B302" s="41"/>
      <c r="C302" s="47"/>
      <c r="D302" s="82"/>
      <c r="E302" s="46"/>
      <c r="F302" s="43"/>
      <c r="G302" s="51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</row>
    <row r="303" spans="2:25" x14ac:dyDescent="0.25">
      <c r="B303" s="41"/>
      <c r="C303" s="47"/>
      <c r="D303" s="82"/>
      <c r="E303" s="46"/>
      <c r="F303" s="43"/>
      <c r="G303" s="51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</row>
    <row r="304" spans="2:25" x14ac:dyDescent="0.25">
      <c r="B304" s="41"/>
      <c r="C304" s="47"/>
      <c r="D304" s="82"/>
      <c r="E304" s="46"/>
      <c r="F304" s="43"/>
      <c r="G304" s="51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</row>
    <row r="305" spans="2:25" x14ac:dyDescent="0.25">
      <c r="B305" s="41"/>
      <c r="C305" s="47"/>
      <c r="D305" s="82"/>
      <c r="E305" s="46"/>
      <c r="F305" s="43"/>
      <c r="G305" s="51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</row>
    <row r="306" spans="2:25" x14ac:dyDescent="0.25">
      <c r="B306" s="41"/>
      <c r="C306" s="47"/>
      <c r="D306" s="82"/>
      <c r="E306" s="46"/>
      <c r="F306" s="43"/>
      <c r="G306" s="51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</row>
    <row r="307" spans="2:25" x14ac:dyDescent="0.25">
      <c r="B307" s="41"/>
      <c r="C307" s="47"/>
      <c r="D307" s="82"/>
      <c r="E307" s="46"/>
      <c r="F307" s="43"/>
      <c r="G307" s="51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</row>
    <row r="308" spans="2:25" x14ac:dyDescent="0.25">
      <c r="B308" s="41"/>
      <c r="C308" s="47"/>
      <c r="D308" s="82"/>
      <c r="E308" s="46"/>
      <c r="F308" s="43"/>
      <c r="G308" s="51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</row>
    <row r="309" spans="2:25" x14ac:dyDescent="0.25">
      <c r="B309" s="41"/>
      <c r="C309" s="47"/>
      <c r="D309" s="82"/>
      <c r="E309" s="46"/>
      <c r="F309" s="43"/>
      <c r="G309" s="51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</row>
    <row r="310" spans="2:25" x14ac:dyDescent="0.25">
      <c r="B310" s="41"/>
      <c r="C310" s="47"/>
      <c r="D310" s="82"/>
      <c r="E310" s="46"/>
      <c r="F310" s="43"/>
      <c r="G310" s="51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</row>
    <row r="311" spans="2:25" x14ac:dyDescent="0.25">
      <c r="B311" s="41"/>
      <c r="C311" s="47"/>
      <c r="D311" s="82"/>
      <c r="E311" s="46"/>
      <c r="F311" s="43"/>
      <c r="G311" s="51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</row>
    <row r="312" spans="2:25" x14ac:dyDescent="0.25">
      <c r="B312" s="41"/>
      <c r="C312" s="47"/>
      <c r="D312" s="82"/>
      <c r="E312" s="46"/>
      <c r="F312" s="43"/>
      <c r="G312" s="51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</row>
    <row r="313" spans="2:25" x14ac:dyDescent="0.25">
      <c r="B313" s="41"/>
      <c r="C313" s="47"/>
      <c r="D313" s="82"/>
      <c r="E313" s="46"/>
      <c r="F313" s="43"/>
      <c r="G313" s="51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</row>
    <row r="314" spans="2:25" x14ac:dyDescent="0.25">
      <c r="B314" s="41"/>
      <c r="C314" s="47"/>
      <c r="D314" s="82"/>
      <c r="E314" s="46"/>
      <c r="F314" s="43"/>
      <c r="G314" s="51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</row>
    <row r="315" spans="2:25" x14ac:dyDescent="0.25">
      <c r="B315" s="41"/>
      <c r="C315" s="47"/>
      <c r="D315" s="82"/>
      <c r="E315" s="46"/>
      <c r="F315" s="43"/>
      <c r="G315" s="51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</row>
    <row r="316" spans="2:25" x14ac:dyDescent="0.25">
      <c r="B316" s="41"/>
      <c r="C316" s="47"/>
      <c r="D316" s="82"/>
      <c r="E316" s="46"/>
      <c r="F316" s="43"/>
      <c r="G316" s="51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</row>
    <row r="317" spans="2:25" x14ac:dyDescent="0.25">
      <c r="B317" s="41"/>
      <c r="C317" s="47"/>
      <c r="D317" s="82"/>
      <c r="E317" s="46"/>
      <c r="F317" s="43"/>
      <c r="G317" s="51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</row>
    <row r="318" spans="2:25" x14ac:dyDescent="0.25">
      <c r="B318" s="41"/>
      <c r="C318" s="47"/>
      <c r="D318" s="82"/>
      <c r="E318" s="46"/>
      <c r="F318" s="43"/>
      <c r="G318" s="51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</row>
    <row r="319" spans="2:25" x14ac:dyDescent="0.25">
      <c r="B319" s="41"/>
      <c r="C319" s="47"/>
      <c r="D319" s="82"/>
      <c r="E319" s="46"/>
      <c r="F319" s="43"/>
      <c r="G319" s="51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</row>
    <row r="320" spans="2:25" x14ac:dyDescent="0.25">
      <c r="B320" s="41"/>
      <c r="C320" s="47"/>
      <c r="D320" s="82"/>
      <c r="E320" s="46"/>
      <c r="F320" s="43"/>
      <c r="G320" s="51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</row>
    <row r="321" spans="2:25" x14ac:dyDescent="0.25">
      <c r="B321" s="41"/>
      <c r="C321" s="47"/>
      <c r="D321" s="82"/>
      <c r="E321" s="46"/>
      <c r="F321" s="43"/>
      <c r="G321" s="51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</row>
    <row r="322" spans="2:25" x14ac:dyDescent="0.25">
      <c r="B322" s="41"/>
      <c r="C322" s="47"/>
      <c r="D322" s="82"/>
      <c r="E322" s="46"/>
      <c r="F322" s="43"/>
      <c r="G322" s="51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</row>
    <row r="323" spans="2:25" x14ac:dyDescent="0.25">
      <c r="B323" s="41"/>
      <c r="C323" s="47"/>
      <c r="D323" s="82"/>
      <c r="E323" s="46"/>
      <c r="F323" s="43"/>
      <c r="G323" s="51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</row>
    <row r="324" spans="2:25" x14ac:dyDescent="0.25">
      <c r="B324" s="41"/>
      <c r="C324" s="47"/>
      <c r="D324" s="82"/>
      <c r="E324" s="46"/>
      <c r="F324" s="43"/>
      <c r="G324" s="51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</row>
    <row r="325" spans="2:25" x14ac:dyDescent="0.25">
      <c r="B325" s="41"/>
      <c r="C325" s="47"/>
      <c r="D325" s="82"/>
      <c r="E325" s="46"/>
      <c r="F325" s="43"/>
      <c r="G325" s="51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</row>
    <row r="326" spans="2:25" x14ac:dyDescent="0.25">
      <c r="B326" s="41"/>
      <c r="C326" s="47"/>
      <c r="D326" s="82"/>
      <c r="E326" s="46"/>
      <c r="F326" s="43"/>
      <c r="G326" s="51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</row>
    <row r="327" spans="2:25" x14ac:dyDescent="0.25">
      <c r="B327" s="41"/>
      <c r="C327" s="47"/>
      <c r="D327" s="82"/>
      <c r="E327" s="46"/>
      <c r="F327" s="43"/>
      <c r="G327" s="51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</row>
    <row r="328" spans="2:25" x14ac:dyDescent="0.25">
      <c r="B328" s="41"/>
      <c r="C328" s="47"/>
      <c r="D328" s="82"/>
      <c r="E328" s="46"/>
      <c r="F328" s="43"/>
      <c r="G328" s="51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</row>
    <row r="329" spans="2:25" x14ac:dyDescent="0.25">
      <c r="B329" s="41"/>
      <c r="C329" s="47"/>
      <c r="D329" s="82"/>
      <c r="E329" s="46"/>
      <c r="F329" s="43"/>
      <c r="G329" s="51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</row>
    <row r="330" spans="2:25" x14ac:dyDescent="0.25">
      <c r="B330" s="41"/>
      <c r="C330" s="47"/>
      <c r="D330" s="82"/>
      <c r="E330" s="46"/>
      <c r="F330" s="43"/>
      <c r="G330" s="51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</row>
    <row r="331" spans="2:25" x14ac:dyDescent="0.25">
      <c r="B331" s="41"/>
      <c r="C331" s="47"/>
      <c r="D331" s="82"/>
      <c r="E331" s="46"/>
      <c r="F331" s="43"/>
      <c r="G331" s="51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</row>
    <row r="332" spans="2:25" x14ac:dyDescent="0.25">
      <c r="B332" s="41"/>
      <c r="C332" s="47"/>
      <c r="D332" s="82"/>
      <c r="E332" s="46"/>
      <c r="F332" s="43"/>
      <c r="G332" s="51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</row>
    <row r="333" spans="2:25" x14ac:dyDescent="0.25">
      <c r="B333" s="41"/>
      <c r="C333" s="47"/>
      <c r="D333" s="82"/>
      <c r="E333" s="46"/>
      <c r="F333" s="43"/>
      <c r="G333" s="51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</row>
    <row r="334" spans="2:25" x14ac:dyDescent="0.25">
      <c r="B334" s="41"/>
      <c r="C334" s="47"/>
      <c r="D334" s="82"/>
      <c r="E334" s="46"/>
      <c r="F334" s="43"/>
      <c r="G334" s="51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</row>
    <row r="335" spans="2:25" x14ac:dyDescent="0.25">
      <c r="B335" s="41"/>
      <c r="C335" s="47"/>
      <c r="D335" s="82"/>
      <c r="E335" s="46"/>
      <c r="F335" s="43"/>
      <c r="G335" s="51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</row>
    <row r="336" spans="2:25" x14ac:dyDescent="0.25">
      <c r="B336" s="41"/>
      <c r="C336" s="47"/>
      <c r="D336" s="82"/>
      <c r="E336" s="46"/>
      <c r="F336" s="43"/>
      <c r="G336" s="51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</row>
    <row r="337" spans="2:25" x14ac:dyDescent="0.25">
      <c r="B337" s="41"/>
      <c r="C337" s="47"/>
      <c r="D337" s="82"/>
      <c r="E337" s="46"/>
      <c r="F337" s="43"/>
      <c r="G337" s="51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</row>
    <row r="338" spans="2:25" x14ac:dyDescent="0.25">
      <c r="B338" s="41"/>
      <c r="C338" s="47"/>
      <c r="D338" s="82"/>
      <c r="E338" s="46"/>
      <c r="F338" s="43"/>
      <c r="G338" s="51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</row>
    <row r="339" spans="2:25" x14ac:dyDescent="0.25">
      <c r="B339" s="41"/>
      <c r="C339" s="47"/>
      <c r="D339" s="82"/>
      <c r="E339" s="46"/>
      <c r="F339" s="43"/>
      <c r="G339" s="51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</row>
    <row r="340" spans="2:25" x14ac:dyDescent="0.25">
      <c r="B340" s="41"/>
      <c r="C340" s="47"/>
      <c r="D340" s="82"/>
      <c r="E340" s="46"/>
      <c r="F340" s="43"/>
      <c r="G340" s="51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</row>
    <row r="341" spans="2:25" x14ac:dyDescent="0.25">
      <c r="B341" s="41"/>
      <c r="C341" s="47"/>
      <c r="D341" s="82"/>
      <c r="E341" s="46"/>
      <c r="F341" s="43"/>
      <c r="G341" s="51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</row>
    <row r="342" spans="2:25" x14ac:dyDescent="0.25">
      <c r="B342" s="41"/>
      <c r="C342" s="47"/>
      <c r="D342" s="82"/>
      <c r="E342" s="46"/>
      <c r="F342" s="43"/>
      <c r="G342" s="51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</row>
    <row r="343" spans="2:25" x14ac:dyDescent="0.25">
      <c r="B343" s="41"/>
      <c r="C343" s="47"/>
      <c r="D343" s="82"/>
      <c r="E343" s="46"/>
      <c r="F343" s="43"/>
      <c r="G343" s="51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</row>
    <row r="344" spans="2:25" x14ac:dyDescent="0.25">
      <c r="B344" s="41"/>
      <c r="C344" s="47"/>
      <c r="D344" s="82"/>
      <c r="E344" s="46"/>
      <c r="F344" s="43"/>
      <c r="G344" s="51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</row>
    <row r="345" spans="2:25" x14ac:dyDescent="0.25">
      <c r="B345" s="41"/>
      <c r="C345" s="47"/>
      <c r="D345" s="82"/>
      <c r="E345" s="46"/>
      <c r="F345" s="43"/>
      <c r="G345" s="51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</row>
    <row r="346" spans="2:25" x14ac:dyDescent="0.25">
      <c r="B346" s="41"/>
      <c r="C346" s="47"/>
      <c r="D346" s="82"/>
      <c r="E346" s="46"/>
      <c r="F346" s="43"/>
      <c r="G346" s="51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</row>
    <row r="347" spans="2:25" x14ac:dyDescent="0.25">
      <c r="B347" s="41"/>
      <c r="C347" s="47"/>
      <c r="D347" s="82"/>
      <c r="E347" s="46"/>
      <c r="F347" s="43"/>
      <c r="G347" s="51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</row>
    <row r="348" spans="2:25" x14ac:dyDescent="0.25">
      <c r="B348" s="41"/>
      <c r="C348" s="47"/>
      <c r="D348" s="82"/>
      <c r="E348" s="46"/>
      <c r="F348" s="43"/>
      <c r="G348" s="51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</row>
    <row r="349" spans="2:25" x14ac:dyDescent="0.25">
      <c r="B349" s="41"/>
      <c r="C349" s="47"/>
      <c r="D349" s="82"/>
      <c r="E349" s="46"/>
      <c r="F349" s="43"/>
      <c r="G349" s="51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</row>
    <row r="350" spans="2:25" x14ac:dyDescent="0.25">
      <c r="B350" s="41"/>
      <c r="C350" s="47"/>
      <c r="D350" s="82"/>
      <c r="E350" s="46"/>
      <c r="F350" s="43"/>
      <c r="G350" s="51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</row>
    <row r="351" spans="2:25" x14ac:dyDescent="0.25">
      <c r="B351" s="41"/>
      <c r="C351" s="47"/>
      <c r="D351" s="82"/>
      <c r="E351" s="46"/>
      <c r="F351" s="43"/>
      <c r="G351" s="51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</row>
    <row r="352" spans="2:25" x14ac:dyDescent="0.25">
      <c r="B352" s="41"/>
      <c r="C352" s="47"/>
      <c r="D352" s="82"/>
      <c r="E352" s="46"/>
      <c r="F352" s="43"/>
      <c r="G352" s="51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</row>
    <row r="353" spans="2:25" x14ac:dyDescent="0.25">
      <c r="B353" s="41"/>
      <c r="C353" s="47"/>
      <c r="D353" s="82"/>
      <c r="E353" s="46"/>
      <c r="F353" s="43"/>
      <c r="G353" s="51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</row>
    <row r="354" spans="2:25" x14ac:dyDescent="0.25">
      <c r="B354" s="41"/>
      <c r="C354" s="47"/>
      <c r="D354" s="82"/>
      <c r="E354" s="46"/>
      <c r="F354" s="43"/>
      <c r="G354" s="51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</row>
    <row r="355" spans="2:25" x14ac:dyDescent="0.25">
      <c r="B355" s="41"/>
      <c r="C355" s="47"/>
      <c r="D355" s="82"/>
      <c r="E355" s="46"/>
      <c r="F355" s="43"/>
      <c r="G355" s="51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</row>
    <row r="356" spans="2:25" x14ac:dyDescent="0.25">
      <c r="B356" s="41"/>
      <c r="C356" s="47"/>
      <c r="D356" s="82"/>
      <c r="E356" s="46"/>
      <c r="F356" s="43"/>
      <c r="G356" s="51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</row>
    <row r="357" spans="2:25" x14ac:dyDescent="0.25">
      <c r="B357" s="41"/>
      <c r="C357" s="47"/>
      <c r="D357" s="82"/>
      <c r="E357" s="46"/>
      <c r="F357" s="43"/>
      <c r="G357" s="51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</row>
    <row r="358" spans="2:25" x14ac:dyDescent="0.25">
      <c r="B358" s="41"/>
      <c r="C358" s="47"/>
      <c r="D358" s="82"/>
      <c r="E358" s="46"/>
      <c r="F358" s="43"/>
      <c r="G358" s="51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</row>
    <row r="359" spans="2:25" x14ac:dyDescent="0.25">
      <c r="B359" s="41"/>
      <c r="C359" s="47"/>
      <c r="D359" s="82"/>
      <c r="E359" s="46"/>
      <c r="F359" s="43"/>
      <c r="G359" s="51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</row>
    <row r="360" spans="2:25" x14ac:dyDescent="0.25">
      <c r="B360" s="41"/>
      <c r="C360" s="47"/>
      <c r="D360" s="82"/>
      <c r="E360" s="46"/>
      <c r="F360" s="43"/>
      <c r="G360" s="51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</row>
    <row r="361" spans="2:25" x14ac:dyDescent="0.25">
      <c r="B361" s="41"/>
      <c r="C361" s="47"/>
      <c r="D361" s="82"/>
      <c r="E361" s="46"/>
      <c r="F361" s="43"/>
      <c r="G361" s="51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</row>
    <row r="362" spans="2:25" x14ac:dyDescent="0.25">
      <c r="B362" s="41"/>
      <c r="C362" s="47"/>
      <c r="D362" s="82"/>
      <c r="E362" s="46"/>
      <c r="F362" s="43"/>
      <c r="G362" s="51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</row>
    <row r="363" spans="2:25" x14ac:dyDescent="0.25">
      <c r="B363" s="41"/>
      <c r="C363" s="47"/>
      <c r="D363" s="82"/>
      <c r="E363" s="46"/>
      <c r="F363" s="43"/>
      <c r="G363" s="51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</row>
    <row r="364" spans="2:25" x14ac:dyDescent="0.25">
      <c r="B364" s="41"/>
      <c r="C364" s="47"/>
      <c r="D364" s="82"/>
      <c r="E364" s="46"/>
      <c r="F364" s="43"/>
      <c r="G364" s="51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</row>
    <row r="365" spans="2:25" x14ac:dyDescent="0.25">
      <c r="B365" s="41"/>
      <c r="C365" s="47"/>
      <c r="D365" s="82"/>
      <c r="E365" s="46"/>
      <c r="F365" s="43"/>
      <c r="G365" s="51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</row>
    <row r="366" spans="2:25" x14ac:dyDescent="0.25">
      <c r="B366" s="41"/>
      <c r="C366" s="47"/>
      <c r="D366" s="82"/>
      <c r="E366" s="46"/>
      <c r="F366" s="43"/>
      <c r="G366" s="51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</row>
    <row r="367" spans="2:25" x14ac:dyDescent="0.25">
      <c r="B367" s="41"/>
      <c r="C367" s="47"/>
      <c r="D367" s="82"/>
      <c r="E367" s="46"/>
      <c r="F367" s="43"/>
      <c r="G367" s="51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</row>
    <row r="368" spans="2:25" x14ac:dyDescent="0.25">
      <c r="B368" s="41"/>
      <c r="C368" s="47"/>
      <c r="D368" s="82"/>
      <c r="E368" s="46"/>
      <c r="F368" s="43"/>
      <c r="G368" s="51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</row>
    <row r="369" spans="2:25" x14ac:dyDescent="0.25">
      <c r="B369" s="41"/>
      <c r="C369" s="47"/>
      <c r="D369" s="82"/>
      <c r="E369" s="46"/>
      <c r="F369" s="43"/>
      <c r="G369" s="51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</row>
    <row r="370" spans="2:25" x14ac:dyDescent="0.25">
      <c r="B370" s="41"/>
      <c r="C370" s="47"/>
      <c r="D370" s="82"/>
      <c r="E370" s="46"/>
      <c r="F370" s="43"/>
      <c r="G370" s="51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</row>
    <row r="371" spans="2:25" x14ac:dyDescent="0.25">
      <c r="B371" s="41"/>
      <c r="C371" s="47"/>
      <c r="D371" s="82"/>
      <c r="E371" s="46"/>
      <c r="F371" s="43"/>
      <c r="G371" s="51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</row>
    <row r="372" spans="2:25" x14ac:dyDescent="0.25">
      <c r="B372" s="41"/>
      <c r="C372" s="47"/>
      <c r="D372" s="82"/>
      <c r="E372" s="46"/>
      <c r="F372" s="43"/>
      <c r="G372" s="51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</row>
    <row r="373" spans="2:25" x14ac:dyDescent="0.25">
      <c r="B373" s="41"/>
      <c r="C373" s="47"/>
      <c r="D373" s="82"/>
      <c r="E373" s="46"/>
      <c r="F373" s="43"/>
      <c r="G373" s="51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</row>
    <row r="374" spans="2:25" x14ac:dyDescent="0.25">
      <c r="B374" s="41"/>
      <c r="C374" s="47"/>
      <c r="D374" s="82"/>
      <c r="E374" s="46"/>
      <c r="F374" s="43"/>
      <c r="G374" s="51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</row>
    <row r="375" spans="2:25" x14ac:dyDescent="0.25">
      <c r="B375" s="41"/>
      <c r="C375" s="47"/>
      <c r="D375" s="82"/>
      <c r="E375" s="46"/>
      <c r="F375" s="43"/>
      <c r="G375" s="51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</row>
    <row r="376" spans="2:25" x14ac:dyDescent="0.25">
      <c r="B376" s="41"/>
      <c r="C376" s="47"/>
      <c r="D376" s="82"/>
      <c r="E376" s="46"/>
      <c r="F376" s="43"/>
      <c r="G376" s="51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</row>
    <row r="377" spans="2:25" x14ac:dyDescent="0.25">
      <c r="B377" s="41"/>
      <c r="C377" s="47"/>
      <c r="D377" s="82"/>
      <c r="E377" s="46"/>
      <c r="F377" s="43"/>
      <c r="G377" s="51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</row>
    <row r="378" spans="2:25" x14ac:dyDescent="0.25">
      <c r="B378" s="41"/>
      <c r="C378" s="47"/>
      <c r="D378" s="82"/>
      <c r="E378" s="46"/>
      <c r="F378" s="43"/>
      <c r="G378" s="51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</row>
    <row r="379" spans="2:25" x14ac:dyDescent="0.25">
      <c r="B379" s="41"/>
      <c r="C379" s="47"/>
      <c r="D379" s="82"/>
      <c r="E379" s="46"/>
      <c r="F379" s="43"/>
      <c r="G379" s="51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</row>
    <row r="380" spans="2:25" x14ac:dyDescent="0.25">
      <c r="B380" s="41"/>
      <c r="C380" s="47"/>
      <c r="D380" s="82"/>
      <c r="E380" s="46"/>
      <c r="F380" s="43"/>
      <c r="G380" s="51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</row>
    <row r="381" spans="2:25" x14ac:dyDescent="0.25">
      <c r="B381" s="41"/>
      <c r="C381" s="47"/>
      <c r="D381" s="82"/>
      <c r="E381" s="46"/>
      <c r="F381" s="43"/>
      <c r="G381" s="51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</row>
    <row r="382" spans="2:25" x14ac:dyDescent="0.25">
      <c r="B382" s="41"/>
      <c r="C382" s="47"/>
      <c r="D382" s="82"/>
      <c r="E382" s="46"/>
      <c r="F382" s="43"/>
      <c r="G382" s="51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</row>
    <row r="383" spans="2:25" x14ac:dyDescent="0.25">
      <c r="B383" s="41"/>
      <c r="C383" s="47"/>
      <c r="D383" s="82"/>
      <c r="E383" s="46"/>
      <c r="F383" s="43"/>
      <c r="G383" s="51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</row>
    <row r="384" spans="2:25" x14ac:dyDescent="0.25">
      <c r="B384" s="41"/>
      <c r="C384" s="47"/>
      <c r="D384" s="82"/>
      <c r="E384" s="46"/>
      <c r="F384" s="43"/>
      <c r="G384" s="51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</row>
    <row r="385" spans="2:25" x14ac:dyDescent="0.25">
      <c r="B385" s="41"/>
      <c r="C385" s="47"/>
      <c r="D385" s="82"/>
      <c r="E385" s="46"/>
      <c r="F385" s="43"/>
      <c r="G385" s="51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</row>
    <row r="386" spans="2:25" x14ac:dyDescent="0.25">
      <c r="B386" s="41"/>
      <c r="C386" s="47"/>
      <c r="D386" s="82"/>
      <c r="E386" s="46"/>
      <c r="F386" s="43"/>
      <c r="G386" s="51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</row>
    <row r="387" spans="2:25" x14ac:dyDescent="0.25">
      <c r="B387" s="41"/>
      <c r="C387" s="47"/>
      <c r="D387" s="82"/>
      <c r="E387" s="46"/>
      <c r="F387" s="43"/>
      <c r="G387" s="51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</row>
    <row r="388" spans="2:25" x14ac:dyDescent="0.25">
      <c r="B388" s="41"/>
      <c r="C388" s="47"/>
      <c r="D388" s="82"/>
      <c r="E388" s="46"/>
      <c r="F388" s="43"/>
      <c r="G388" s="51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</row>
    <row r="389" spans="2:25" x14ac:dyDescent="0.25">
      <c r="B389" s="41"/>
      <c r="C389" s="47"/>
      <c r="D389" s="82"/>
      <c r="E389" s="46"/>
      <c r="F389" s="43"/>
      <c r="G389" s="51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</row>
    <row r="390" spans="2:25" x14ac:dyDescent="0.25">
      <c r="B390" s="41"/>
      <c r="C390" s="47"/>
      <c r="D390" s="82"/>
      <c r="E390" s="46"/>
      <c r="F390" s="43"/>
      <c r="G390" s="51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</row>
    <row r="391" spans="2:25" x14ac:dyDescent="0.25">
      <c r="B391" s="41"/>
      <c r="C391" s="47"/>
      <c r="D391" s="82"/>
      <c r="E391" s="46"/>
      <c r="F391" s="43"/>
      <c r="G391" s="51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</row>
    <row r="392" spans="2:25" x14ac:dyDescent="0.25">
      <c r="B392" s="41"/>
      <c r="C392" s="47"/>
      <c r="D392" s="82"/>
      <c r="E392" s="46"/>
      <c r="F392" s="43"/>
      <c r="G392" s="51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</row>
    <row r="393" spans="2:25" x14ac:dyDescent="0.25">
      <c r="B393" s="41"/>
      <c r="C393" s="47"/>
      <c r="D393" s="82"/>
      <c r="E393" s="46"/>
      <c r="F393" s="43"/>
      <c r="G393" s="51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</row>
    <row r="394" spans="2:25" x14ac:dyDescent="0.25">
      <c r="B394" s="41"/>
      <c r="C394" s="47"/>
      <c r="D394" s="82"/>
      <c r="E394" s="46"/>
      <c r="F394" s="43"/>
      <c r="G394" s="51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</row>
    <row r="395" spans="2:25" x14ac:dyDescent="0.25">
      <c r="B395" s="41"/>
      <c r="C395" s="47"/>
      <c r="D395" s="82"/>
      <c r="E395" s="46"/>
      <c r="F395" s="43"/>
      <c r="G395" s="51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</row>
    <row r="396" spans="2:25" x14ac:dyDescent="0.25">
      <c r="B396" s="41"/>
      <c r="C396" s="47"/>
      <c r="D396" s="82"/>
      <c r="E396" s="46"/>
      <c r="F396" s="43"/>
      <c r="G396" s="51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</row>
    <row r="397" spans="2:25" x14ac:dyDescent="0.25">
      <c r="B397" s="41"/>
      <c r="C397" s="47"/>
      <c r="D397" s="82"/>
      <c r="E397" s="46"/>
      <c r="F397" s="43"/>
      <c r="G397" s="51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</row>
    <row r="398" spans="2:25" x14ac:dyDescent="0.25">
      <c r="B398" s="41"/>
      <c r="C398" s="47"/>
      <c r="D398" s="82"/>
      <c r="E398" s="46"/>
      <c r="F398" s="43"/>
      <c r="G398" s="51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</row>
    <row r="399" spans="2:25" x14ac:dyDescent="0.25">
      <c r="B399" s="41"/>
      <c r="C399" s="47"/>
      <c r="D399" s="82"/>
      <c r="E399" s="46"/>
      <c r="F399" s="43"/>
      <c r="G399" s="51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</row>
    <row r="400" spans="2:25" x14ac:dyDescent="0.25">
      <c r="B400" s="41"/>
      <c r="C400" s="47"/>
      <c r="D400" s="82"/>
      <c r="E400" s="46"/>
      <c r="F400" s="43"/>
      <c r="G400" s="51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</row>
    <row r="401" spans="2:25" x14ac:dyDescent="0.25">
      <c r="B401" s="41"/>
      <c r="C401" s="47"/>
      <c r="D401" s="82"/>
      <c r="E401" s="46"/>
      <c r="F401" s="43"/>
      <c r="G401" s="51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</row>
    <row r="402" spans="2:25" x14ac:dyDescent="0.25">
      <c r="B402" s="41"/>
      <c r="C402" s="47"/>
      <c r="D402" s="82"/>
      <c r="E402" s="46"/>
      <c r="F402" s="43"/>
      <c r="G402" s="51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</row>
    <row r="403" spans="2:25" x14ac:dyDescent="0.25">
      <c r="B403" s="41"/>
      <c r="C403" s="47"/>
      <c r="D403" s="82"/>
      <c r="E403" s="46"/>
      <c r="F403" s="43"/>
      <c r="G403" s="51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</row>
    <row r="404" spans="2:25" x14ac:dyDescent="0.25">
      <c r="B404" s="41"/>
      <c r="C404" s="47"/>
      <c r="D404" s="82"/>
      <c r="E404" s="46"/>
      <c r="F404" s="43"/>
      <c r="G404" s="51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</row>
    <row r="405" spans="2:25" x14ac:dyDescent="0.25">
      <c r="B405" s="41"/>
      <c r="C405" s="47"/>
      <c r="D405" s="82"/>
      <c r="E405" s="46"/>
      <c r="F405" s="43"/>
      <c r="G405" s="51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</row>
    <row r="406" spans="2:25" x14ac:dyDescent="0.25">
      <c r="B406" s="41"/>
      <c r="C406" s="47"/>
      <c r="D406" s="82"/>
      <c r="E406" s="46"/>
      <c r="F406" s="43"/>
      <c r="G406" s="51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</row>
    <row r="407" spans="2:25" x14ac:dyDescent="0.25">
      <c r="B407" s="41"/>
      <c r="C407" s="47"/>
      <c r="D407" s="82"/>
      <c r="E407" s="46"/>
      <c r="F407" s="43"/>
      <c r="G407" s="51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</row>
    <row r="408" spans="2:25" x14ac:dyDescent="0.25">
      <c r="B408" s="41"/>
      <c r="C408" s="47"/>
      <c r="D408" s="82"/>
      <c r="E408" s="46"/>
      <c r="F408" s="43"/>
      <c r="G408" s="51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</row>
    <row r="409" spans="2:25" x14ac:dyDescent="0.25">
      <c r="B409" s="41"/>
      <c r="C409" s="47"/>
      <c r="D409" s="82"/>
      <c r="E409" s="46"/>
      <c r="F409" s="43"/>
      <c r="G409" s="51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</row>
    <row r="410" spans="2:25" x14ac:dyDescent="0.25">
      <c r="B410" s="41"/>
      <c r="C410" s="47"/>
      <c r="D410" s="82"/>
      <c r="E410" s="46"/>
      <c r="F410" s="43"/>
      <c r="G410" s="51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</row>
    <row r="411" spans="2:25" x14ac:dyDescent="0.25">
      <c r="B411" s="41"/>
      <c r="C411" s="47"/>
      <c r="D411" s="82"/>
      <c r="E411" s="46"/>
      <c r="F411" s="43"/>
      <c r="G411" s="51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</row>
    <row r="412" spans="2:25" x14ac:dyDescent="0.25">
      <c r="B412" s="41"/>
      <c r="C412" s="47"/>
      <c r="D412" s="82"/>
      <c r="E412" s="46"/>
      <c r="F412" s="43"/>
      <c r="G412" s="51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</row>
    <row r="413" spans="2:25" x14ac:dyDescent="0.25">
      <c r="B413" s="41"/>
      <c r="C413" s="47"/>
      <c r="D413" s="82"/>
      <c r="E413" s="46"/>
      <c r="F413" s="43"/>
      <c r="G413" s="51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</row>
    <row r="414" spans="2:25" x14ac:dyDescent="0.25">
      <c r="B414" s="41"/>
      <c r="C414" s="47"/>
      <c r="D414" s="82"/>
      <c r="E414" s="46"/>
      <c r="F414" s="43"/>
      <c r="G414" s="51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</row>
    <row r="415" spans="2:25" x14ac:dyDescent="0.25">
      <c r="B415" s="41"/>
      <c r="C415" s="47"/>
      <c r="D415" s="82"/>
      <c r="E415" s="46"/>
      <c r="F415" s="43"/>
      <c r="G415" s="51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</row>
    <row r="416" spans="2:25" x14ac:dyDescent="0.25">
      <c r="B416" s="41"/>
      <c r="C416" s="47"/>
      <c r="D416" s="82"/>
      <c r="E416" s="46"/>
      <c r="F416" s="43"/>
      <c r="G416" s="51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</row>
    <row r="417" spans="2:25" x14ac:dyDescent="0.25">
      <c r="B417" s="41"/>
      <c r="C417" s="47"/>
      <c r="D417" s="82"/>
      <c r="E417" s="46"/>
      <c r="F417" s="43"/>
      <c r="G417" s="51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</row>
    <row r="418" spans="2:25" x14ac:dyDescent="0.25">
      <c r="B418" s="41"/>
      <c r="C418" s="47"/>
      <c r="D418" s="82"/>
      <c r="E418" s="46"/>
      <c r="F418" s="43"/>
      <c r="G418" s="51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</row>
    <row r="419" spans="2:25" x14ac:dyDescent="0.25">
      <c r="B419" s="41"/>
      <c r="C419" s="47"/>
      <c r="D419" s="82"/>
      <c r="E419" s="46"/>
      <c r="F419" s="43"/>
      <c r="G419" s="51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</row>
    <row r="420" spans="2:25" x14ac:dyDescent="0.25">
      <c r="B420" s="41"/>
      <c r="C420" s="47"/>
      <c r="D420" s="82"/>
      <c r="E420" s="46"/>
      <c r="F420" s="43"/>
      <c r="G420" s="51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</row>
    <row r="421" spans="2:25" x14ac:dyDescent="0.25">
      <c r="B421" s="41"/>
      <c r="C421" s="47"/>
      <c r="D421" s="82"/>
      <c r="E421" s="46"/>
      <c r="F421" s="43"/>
      <c r="G421" s="51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</row>
    <row r="422" spans="2:25" x14ac:dyDescent="0.25">
      <c r="B422" s="41"/>
      <c r="C422" s="47"/>
      <c r="D422" s="82"/>
      <c r="E422" s="46"/>
      <c r="F422" s="43"/>
      <c r="G422" s="51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</row>
    <row r="423" spans="2:25" x14ac:dyDescent="0.25">
      <c r="B423" s="41"/>
      <c r="C423" s="47"/>
      <c r="D423" s="82"/>
      <c r="E423" s="46"/>
      <c r="F423" s="43"/>
      <c r="G423" s="51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</row>
    <row r="424" spans="2:25" x14ac:dyDescent="0.25">
      <c r="B424" s="41"/>
      <c r="C424" s="47"/>
      <c r="D424" s="82"/>
      <c r="E424" s="46"/>
      <c r="F424" s="43"/>
      <c r="G424" s="51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</row>
    <row r="425" spans="2:25" x14ac:dyDescent="0.25">
      <c r="B425" s="41"/>
      <c r="C425" s="47"/>
      <c r="D425" s="82"/>
      <c r="E425" s="46"/>
      <c r="F425" s="43"/>
      <c r="G425" s="51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</row>
    <row r="426" spans="2:25" x14ac:dyDescent="0.25">
      <c r="B426" s="41"/>
      <c r="C426" s="47"/>
      <c r="D426" s="82"/>
      <c r="E426" s="46"/>
      <c r="F426" s="43"/>
      <c r="G426" s="51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</row>
    <row r="427" spans="2:25" x14ac:dyDescent="0.25">
      <c r="B427" s="41"/>
      <c r="C427" s="47"/>
      <c r="D427" s="82"/>
      <c r="E427" s="46"/>
      <c r="F427" s="43"/>
      <c r="G427" s="51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</row>
    <row r="428" spans="2:25" x14ac:dyDescent="0.25">
      <c r="B428" s="41"/>
      <c r="C428" s="47"/>
      <c r="D428" s="82"/>
      <c r="E428" s="46"/>
      <c r="F428" s="43"/>
      <c r="G428" s="51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</row>
    <row r="429" spans="2:25" x14ac:dyDescent="0.25">
      <c r="B429" s="41"/>
      <c r="C429" s="47"/>
      <c r="D429" s="82"/>
      <c r="E429" s="46"/>
      <c r="F429" s="43"/>
      <c r="G429" s="51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</row>
    <row r="430" spans="2:25" x14ac:dyDescent="0.25">
      <c r="B430" s="41"/>
      <c r="C430" s="47"/>
      <c r="D430" s="82"/>
      <c r="E430" s="46"/>
      <c r="F430" s="43"/>
      <c r="G430" s="51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</row>
    <row r="431" spans="2:25" x14ac:dyDescent="0.25">
      <c r="B431" s="41"/>
      <c r="C431" s="47"/>
      <c r="D431" s="82"/>
      <c r="E431" s="46"/>
      <c r="F431" s="43"/>
      <c r="G431" s="51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</row>
    <row r="432" spans="2:25" x14ac:dyDescent="0.25">
      <c r="B432" s="41"/>
      <c r="C432" s="47"/>
      <c r="D432" s="82"/>
      <c r="E432" s="46"/>
      <c r="F432" s="43"/>
      <c r="G432" s="51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</row>
    <row r="433" spans="2:25" x14ac:dyDescent="0.25">
      <c r="B433" s="41"/>
      <c r="C433" s="47"/>
      <c r="D433" s="82"/>
      <c r="E433" s="46"/>
      <c r="F433" s="43"/>
      <c r="G433" s="51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</row>
    <row r="434" spans="2:25" x14ac:dyDescent="0.25">
      <c r="B434" s="41"/>
      <c r="C434" s="47"/>
      <c r="D434" s="82"/>
      <c r="E434" s="46"/>
      <c r="F434" s="43"/>
      <c r="G434" s="51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</row>
    <row r="435" spans="2:25" x14ac:dyDescent="0.25">
      <c r="B435" s="41"/>
      <c r="C435" s="47"/>
      <c r="D435" s="82"/>
      <c r="E435" s="46"/>
      <c r="F435" s="43"/>
      <c r="G435" s="51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</row>
    <row r="436" spans="2:25" x14ac:dyDescent="0.25">
      <c r="B436" s="41"/>
      <c r="C436" s="47"/>
      <c r="D436" s="82"/>
      <c r="E436" s="46"/>
      <c r="F436" s="43"/>
      <c r="G436" s="51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</row>
    <row r="437" spans="2:25" x14ac:dyDescent="0.25">
      <c r="B437" s="41"/>
      <c r="C437" s="47"/>
      <c r="D437" s="82"/>
      <c r="E437" s="46"/>
      <c r="F437" s="43"/>
      <c r="G437" s="51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</row>
    <row r="438" spans="2:25" x14ac:dyDescent="0.25">
      <c r="B438" s="41"/>
      <c r="C438" s="47"/>
      <c r="D438" s="82"/>
      <c r="E438" s="46"/>
      <c r="F438" s="43"/>
      <c r="G438" s="51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</row>
    <row r="439" spans="2:25" x14ac:dyDescent="0.25">
      <c r="B439" s="41"/>
      <c r="C439" s="47"/>
      <c r="D439" s="82"/>
      <c r="E439" s="46"/>
      <c r="F439" s="43"/>
      <c r="G439" s="51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</row>
    <row r="440" spans="2:25" x14ac:dyDescent="0.25">
      <c r="B440" s="41"/>
      <c r="C440" s="47"/>
      <c r="D440" s="82"/>
      <c r="E440" s="46"/>
      <c r="F440" s="43"/>
      <c r="G440" s="51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</row>
    <row r="441" spans="2:25" x14ac:dyDescent="0.25">
      <c r="B441" s="41"/>
      <c r="C441" s="47"/>
      <c r="D441" s="82"/>
      <c r="E441" s="46"/>
      <c r="F441" s="43"/>
      <c r="G441" s="51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</row>
    <row r="442" spans="2:25" x14ac:dyDescent="0.25">
      <c r="B442" s="41"/>
      <c r="C442" s="47"/>
      <c r="D442" s="82"/>
      <c r="E442" s="46"/>
      <c r="F442" s="43"/>
      <c r="G442" s="51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</row>
    <row r="443" spans="2:25" x14ac:dyDescent="0.25">
      <c r="B443" s="41"/>
      <c r="C443" s="47"/>
      <c r="D443" s="82"/>
      <c r="E443" s="46"/>
      <c r="F443" s="43"/>
      <c r="G443" s="51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</row>
    <row r="444" spans="2:25" x14ac:dyDescent="0.25">
      <c r="B444" s="41"/>
      <c r="C444" s="47"/>
      <c r="D444" s="82"/>
      <c r="E444" s="46"/>
      <c r="F444" s="43"/>
      <c r="G444" s="51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</row>
    <row r="445" spans="2:25" x14ac:dyDescent="0.25">
      <c r="B445" s="41"/>
      <c r="C445" s="47"/>
      <c r="D445" s="82"/>
      <c r="E445" s="46"/>
      <c r="F445" s="43"/>
      <c r="G445" s="51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</row>
    <row r="446" spans="2:25" x14ac:dyDescent="0.25">
      <c r="B446" s="41"/>
      <c r="C446" s="47"/>
      <c r="D446" s="82"/>
      <c r="E446" s="46"/>
      <c r="F446" s="43"/>
      <c r="G446" s="51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</row>
    <row r="447" spans="2:25" x14ac:dyDescent="0.25">
      <c r="B447" s="41"/>
      <c r="C447" s="47"/>
      <c r="D447" s="82"/>
      <c r="E447" s="46"/>
      <c r="F447" s="43"/>
      <c r="G447" s="51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</row>
    <row r="448" spans="2:25" x14ac:dyDescent="0.25">
      <c r="B448" s="41"/>
      <c r="C448" s="47"/>
      <c r="D448" s="82"/>
      <c r="E448" s="46"/>
      <c r="F448" s="43"/>
      <c r="G448" s="51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</row>
    <row r="449" spans="2:25" x14ac:dyDescent="0.25">
      <c r="B449" s="41"/>
      <c r="C449" s="47"/>
      <c r="D449" s="82"/>
      <c r="E449" s="46"/>
      <c r="F449" s="43"/>
      <c r="G449" s="51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</row>
    <row r="450" spans="2:25" x14ac:dyDescent="0.25">
      <c r="B450" s="41"/>
      <c r="C450" s="47"/>
      <c r="D450" s="82"/>
      <c r="E450" s="46"/>
      <c r="F450" s="43"/>
      <c r="G450" s="51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</row>
    <row r="451" spans="2:25" x14ac:dyDescent="0.25">
      <c r="B451" s="41"/>
      <c r="C451" s="47"/>
      <c r="D451" s="82"/>
      <c r="E451" s="46"/>
      <c r="F451" s="43"/>
      <c r="G451" s="51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</row>
    <row r="452" spans="2:25" x14ac:dyDescent="0.25">
      <c r="B452" s="41"/>
      <c r="C452" s="47"/>
      <c r="D452" s="82"/>
      <c r="E452" s="46"/>
      <c r="F452" s="43"/>
      <c r="G452" s="51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</row>
    <row r="453" spans="2:25" x14ac:dyDescent="0.25">
      <c r="B453" s="41"/>
      <c r="C453" s="47"/>
      <c r="D453" s="82"/>
      <c r="E453" s="46"/>
      <c r="F453" s="43"/>
      <c r="G453" s="51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</row>
    <row r="454" spans="2:25" x14ac:dyDescent="0.25">
      <c r="B454" s="41"/>
      <c r="C454" s="47"/>
      <c r="D454" s="82"/>
      <c r="E454" s="46"/>
      <c r="F454" s="43"/>
      <c r="G454" s="51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</row>
    <row r="455" spans="2:25" x14ac:dyDescent="0.25">
      <c r="B455" s="41"/>
      <c r="C455" s="47"/>
      <c r="D455" s="82"/>
      <c r="E455" s="46"/>
      <c r="F455" s="43"/>
      <c r="G455" s="51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</row>
    <row r="456" spans="2:25" x14ac:dyDescent="0.25">
      <c r="B456" s="41"/>
      <c r="C456" s="47"/>
      <c r="D456" s="82"/>
      <c r="E456" s="46"/>
      <c r="F456" s="43"/>
      <c r="G456" s="51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</row>
    <row r="457" spans="2:25" x14ac:dyDescent="0.25">
      <c r="B457" s="41"/>
      <c r="C457" s="47"/>
      <c r="D457" s="82"/>
      <c r="E457" s="46"/>
      <c r="F457" s="43"/>
      <c r="G457" s="51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</row>
    <row r="458" spans="2:25" x14ac:dyDescent="0.25">
      <c r="B458" s="41"/>
      <c r="C458" s="47"/>
      <c r="D458" s="82"/>
      <c r="E458" s="46"/>
      <c r="F458" s="43"/>
      <c r="G458" s="51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</row>
    <row r="459" spans="2:25" x14ac:dyDescent="0.25">
      <c r="B459" s="41"/>
      <c r="C459" s="47"/>
      <c r="D459" s="82"/>
      <c r="E459" s="46"/>
      <c r="F459" s="43"/>
      <c r="G459" s="51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</row>
    <row r="460" spans="2:25" x14ac:dyDescent="0.25">
      <c r="B460" s="41"/>
      <c r="C460" s="47"/>
      <c r="D460" s="82"/>
      <c r="E460" s="46"/>
      <c r="F460" s="43"/>
      <c r="G460" s="51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</row>
    <row r="461" spans="2:25" x14ac:dyDescent="0.25">
      <c r="B461" s="41"/>
      <c r="C461" s="47"/>
      <c r="D461" s="82"/>
      <c r="E461" s="46"/>
      <c r="F461" s="43"/>
      <c r="G461" s="51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</row>
    <row r="462" spans="2:25" x14ac:dyDescent="0.25">
      <c r="B462" s="41"/>
      <c r="C462" s="47"/>
      <c r="D462" s="82"/>
      <c r="E462" s="46"/>
      <c r="F462" s="43"/>
      <c r="G462" s="51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</row>
    <row r="463" spans="2:25" x14ac:dyDescent="0.25">
      <c r="B463" s="41"/>
      <c r="C463" s="47"/>
      <c r="D463" s="82"/>
      <c r="E463" s="46"/>
      <c r="F463" s="43"/>
      <c r="G463" s="51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</row>
    <row r="464" spans="2:25" x14ac:dyDescent="0.25">
      <c r="B464" s="41"/>
      <c r="C464" s="47"/>
      <c r="D464" s="82"/>
      <c r="E464" s="46"/>
      <c r="F464" s="43"/>
      <c r="G464" s="51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</row>
    <row r="465" spans="2:25" x14ac:dyDescent="0.25">
      <c r="B465" s="41"/>
      <c r="C465" s="47"/>
      <c r="D465" s="82"/>
      <c r="E465" s="46"/>
      <c r="F465" s="43"/>
      <c r="G465" s="51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</row>
    <row r="466" spans="2:25" x14ac:dyDescent="0.25">
      <c r="B466" s="41"/>
      <c r="C466" s="47"/>
      <c r="D466" s="82"/>
      <c r="E466" s="46"/>
      <c r="F466" s="43"/>
      <c r="G466" s="51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</row>
    <row r="467" spans="2:25" x14ac:dyDescent="0.25">
      <c r="B467" s="41"/>
      <c r="C467" s="47"/>
      <c r="D467" s="82"/>
      <c r="E467" s="46"/>
      <c r="F467" s="43"/>
      <c r="G467" s="51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</row>
    <row r="468" spans="2:25" x14ac:dyDescent="0.25">
      <c r="B468" s="41"/>
      <c r="C468" s="47"/>
      <c r="D468" s="82"/>
      <c r="E468" s="46"/>
      <c r="F468" s="43"/>
      <c r="G468" s="51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</row>
    <row r="469" spans="2:25" x14ac:dyDescent="0.25">
      <c r="B469" s="41"/>
      <c r="C469" s="47"/>
      <c r="D469" s="82"/>
      <c r="E469" s="46"/>
      <c r="F469" s="43"/>
      <c r="G469" s="51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</row>
    <row r="470" spans="2:25" x14ac:dyDescent="0.25">
      <c r="B470" s="41"/>
      <c r="C470" s="47"/>
      <c r="D470" s="82"/>
      <c r="E470" s="46"/>
      <c r="F470" s="43"/>
      <c r="G470" s="51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</row>
    <row r="471" spans="2:25" x14ac:dyDescent="0.25">
      <c r="B471" s="41"/>
      <c r="C471" s="47"/>
      <c r="D471" s="82"/>
      <c r="E471" s="46"/>
      <c r="F471" s="43"/>
      <c r="G471" s="51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</row>
    <row r="472" spans="2:25" x14ac:dyDescent="0.25">
      <c r="B472" s="41"/>
      <c r="C472" s="47"/>
      <c r="D472" s="82"/>
      <c r="E472" s="46"/>
      <c r="F472" s="43"/>
      <c r="G472" s="51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</row>
    <row r="473" spans="2:25" x14ac:dyDescent="0.25">
      <c r="B473" s="41"/>
      <c r="C473" s="47"/>
      <c r="D473" s="82"/>
      <c r="E473" s="46"/>
      <c r="F473" s="43"/>
      <c r="G473" s="51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</row>
    <row r="474" spans="2:25" x14ac:dyDescent="0.25">
      <c r="B474" s="41"/>
      <c r="C474" s="47"/>
      <c r="D474" s="82"/>
      <c r="E474" s="46"/>
      <c r="F474" s="43"/>
      <c r="G474" s="51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</row>
    <row r="475" spans="2:25" x14ac:dyDescent="0.25">
      <c r="B475" s="41"/>
      <c r="C475" s="47"/>
      <c r="D475" s="82"/>
      <c r="E475" s="46"/>
      <c r="F475" s="43"/>
      <c r="G475" s="51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</row>
    <row r="476" spans="2:25" x14ac:dyDescent="0.25">
      <c r="B476" s="41"/>
      <c r="C476" s="47"/>
      <c r="D476" s="82"/>
      <c r="E476" s="46"/>
      <c r="F476" s="43"/>
      <c r="G476" s="51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</row>
    <row r="477" spans="2:25" x14ac:dyDescent="0.25">
      <c r="B477" s="41"/>
      <c r="C477" s="47"/>
      <c r="D477" s="82"/>
      <c r="E477" s="46"/>
      <c r="F477" s="43"/>
      <c r="G477" s="51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</row>
    <row r="478" spans="2:25" x14ac:dyDescent="0.25">
      <c r="B478" s="41"/>
      <c r="C478" s="47"/>
      <c r="D478" s="82"/>
      <c r="E478" s="46"/>
      <c r="F478" s="43"/>
      <c r="G478" s="51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</row>
    <row r="479" spans="2:25" x14ac:dyDescent="0.25">
      <c r="B479" s="41"/>
      <c r="C479" s="47"/>
      <c r="D479" s="82"/>
      <c r="E479" s="46"/>
      <c r="F479" s="43"/>
      <c r="G479" s="51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</row>
    <row r="480" spans="2:25" x14ac:dyDescent="0.25">
      <c r="B480" s="41"/>
      <c r="C480" s="47"/>
      <c r="D480" s="82"/>
      <c r="E480" s="46"/>
      <c r="F480" s="43"/>
      <c r="G480" s="51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</row>
    <row r="481" spans="2:25" x14ac:dyDescent="0.25">
      <c r="B481" s="41"/>
      <c r="C481" s="47"/>
      <c r="D481" s="82"/>
      <c r="E481" s="46"/>
      <c r="F481" s="43"/>
      <c r="G481" s="51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</row>
    <row r="482" spans="2:25" x14ac:dyDescent="0.25">
      <c r="B482" s="41"/>
      <c r="C482" s="47"/>
      <c r="D482" s="82"/>
      <c r="E482" s="46"/>
      <c r="F482" s="43"/>
      <c r="G482" s="51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</row>
    <row r="483" spans="2:25" x14ac:dyDescent="0.25">
      <c r="B483" s="41"/>
      <c r="C483" s="47"/>
      <c r="D483" s="82"/>
      <c r="E483" s="46"/>
      <c r="F483" s="43"/>
      <c r="G483" s="51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</row>
    <row r="484" spans="2:25" x14ac:dyDescent="0.25">
      <c r="B484" s="41"/>
      <c r="C484" s="47"/>
      <c r="D484" s="82"/>
      <c r="E484" s="46"/>
      <c r="F484" s="43"/>
      <c r="G484" s="51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</row>
    <row r="485" spans="2:25" x14ac:dyDescent="0.25">
      <c r="B485" s="41"/>
      <c r="C485" s="47"/>
      <c r="D485" s="82"/>
      <c r="E485" s="46"/>
      <c r="F485" s="43"/>
      <c r="G485" s="51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</row>
    <row r="486" spans="2:25" x14ac:dyDescent="0.25">
      <c r="B486" s="41"/>
      <c r="C486" s="47"/>
      <c r="D486" s="82"/>
      <c r="E486" s="46"/>
      <c r="F486" s="43"/>
      <c r="G486" s="51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</row>
    <row r="487" spans="2:25" x14ac:dyDescent="0.25">
      <c r="B487" s="41"/>
      <c r="C487" s="47"/>
      <c r="D487" s="82"/>
      <c r="E487" s="46"/>
      <c r="F487" s="43"/>
      <c r="G487" s="51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</row>
    <row r="488" spans="2:25" x14ac:dyDescent="0.25">
      <c r="B488" s="41"/>
      <c r="C488" s="47"/>
      <c r="D488" s="82"/>
      <c r="E488" s="46"/>
      <c r="F488" s="43"/>
      <c r="G488" s="51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</row>
    <row r="489" spans="2:25" x14ac:dyDescent="0.25">
      <c r="B489" s="41"/>
      <c r="C489" s="47"/>
      <c r="D489" s="82"/>
      <c r="E489" s="46"/>
      <c r="F489" s="43"/>
      <c r="G489" s="51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</row>
    <row r="490" spans="2:25" x14ac:dyDescent="0.25">
      <c r="B490" s="41"/>
      <c r="C490" s="47"/>
      <c r="D490" s="82"/>
      <c r="E490" s="46"/>
      <c r="F490" s="43"/>
      <c r="G490" s="51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</row>
    <row r="491" spans="2:25" x14ac:dyDescent="0.25">
      <c r="B491" s="41"/>
      <c r="C491" s="47"/>
      <c r="D491" s="82"/>
      <c r="E491" s="46"/>
      <c r="F491" s="43"/>
      <c r="G491" s="51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</row>
    <row r="492" spans="2:25" x14ac:dyDescent="0.25">
      <c r="B492" s="41"/>
      <c r="C492" s="47"/>
      <c r="D492" s="82"/>
      <c r="E492" s="46"/>
      <c r="F492" s="43"/>
      <c r="G492" s="51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</row>
    <row r="493" spans="2:25" x14ac:dyDescent="0.25">
      <c r="B493" s="41"/>
      <c r="C493" s="47"/>
      <c r="D493" s="82"/>
      <c r="E493" s="46"/>
      <c r="F493" s="43"/>
      <c r="G493" s="51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</row>
    <row r="494" spans="2:25" x14ac:dyDescent="0.25">
      <c r="B494" s="41"/>
      <c r="C494" s="47"/>
      <c r="D494" s="82"/>
      <c r="E494" s="46"/>
      <c r="F494" s="43"/>
      <c r="G494" s="51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</row>
    <row r="495" spans="2:25" x14ac:dyDescent="0.25">
      <c r="B495" s="41"/>
      <c r="C495" s="47"/>
      <c r="D495" s="82"/>
      <c r="E495" s="46"/>
      <c r="F495" s="43"/>
      <c r="G495" s="51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</row>
    <row r="496" spans="2:25" x14ac:dyDescent="0.25">
      <c r="B496" s="41"/>
      <c r="C496" s="47"/>
      <c r="D496" s="82"/>
      <c r="E496" s="46"/>
      <c r="F496" s="43"/>
      <c r="G496" s="51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</row>
    <row r="497" spans="2:25" x14ac:dyDescent="0.25">
      <c r="B497" s="41"/>
      <c r="C497" s="47"/>
      <c r="D497" s="82"/>
      <c r="E497" s="46"/>
      <c r="F497" s="43"/>
      <c r="G497" s="51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</row>
    <row r="498" spans="2:25" x14ac:dyDescent="0.25">
      <c r="B498" s="41"/>
      <c r="C498" s="47"/>
      <c r="D498" s="82"/>
      <c r="E498" s="46"/>
      <c r="F498" s="43"/>
      <c r="G498" s="51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</row>
    <row r="499" spans="2:25" x14ac:dyDescent="0.25">
      <c r="B499" s="41"/>
      <c r="C499" s="47"/>
      <c r="D499" s="82"/>
      <c r="E499" s="46"/>
      <c r="F499" s="43"/>
      <c r="G499" s="51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</row>
    <row r="500" spans="2:25" x14ac:dyDescent="0.25">
      <c r="B500" s="41"/>
      <c r="C500" s="47"/>
      <c r="D500" s="82"/>
      <c r="E500" s="46"/>
      <c r="F500" s="43"/>
      <c r="G500" s="51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</row>
    <row r="501" spans="2:25" x14ac:dyDescent="0.25">
      <c r="B501" s="41"/>
      <c r="C501" s="47"/>
      <c r="D501" s="82"/>
      <c r="E501" s="46"/>
      <c r="F501" s="43"/>
      <c r="G501" s="51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</row>
    <row r="502" spans="2:25" x14ac:dyDescent="0.25">
      <c r="B502" s="41"/>
      <c r="C502" s="47"/>
      <c r="D502" s="82"/>
      <c r="E502" s="46"/>
      <c r="F502" s="43"/>
      <c r="G502" s="51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</row>
    <row r="503" spans="2:25" x14ac:dyDescent="0.25">
      <c r="B503" s="41"/>
      <c r="C503" s="47"/>
      <c r="D503" s="82"/>
      <c r="E503" s="46"/>
      <c r="F503" s="43"/>
      <c r="G503" s="51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</row>
    <row r="504" spans="2:25" x14ac:dyDescent="0.25">
      <c r="B504" s="41"/>
      <c r="C504" s="47"/>
      <c r="D504" s="82"/>
      <c r="E504" s="46"/>
      <c r="F504" s="43"/>
      <c r="G504" s="51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</row>
    <row r="505" spans="2:25" x14ac:dyDescent="0.25">
      <c r="B505" s="41"/>
      <c r="C505" s="47"/>
      <c r="D505" s="82"/>
      <c r="E505" s="46"/>
      <c r="F505" s="43"/>
      <c r="G505" s="51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</row>
    <row r="506" spans="2:25" x14ac:dyDescent="0.25">
      <c r="B506" s="41"/>
      <c r="C506" s="47"/>
      <c r="D506" s="82"/>
      <c r="E506" s="46"/>
      <c r="F506" s="43"/>
      <c r="G506" s="51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</row>
    <row r="507" spans="2:25" x14ac:dyDescent="0.25">
      <c r="B507" s="41"/>
      <c r="C507" s="47"/>
      <c r="D507" s="82"/>
      <c r="E507" s="46"/>
      <c r="F507" s="43"/>
      <c r="G507" s="51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</row>
    <row r="508" spans="2:25" x14ac:dyDescent="0.25">
      <c r="B508" s="41"/>
      <c r="C508" s="47"/>
      <c r="D508" s="82"/>
      <c r="E508" s="46"/>
      <c r="F508" s="43"/>
      <c r="G508" s="51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</row>
    <row r="509" spans="2:25" x14ac:dyDescent="0.25">
      <c r="B509" s="41"/>
      <c r="C509" s="47"/>
      <c r="D509" s="82"/>
      <c r="E509" s="46"/>
      <c r="F509" s="43"/>
      <c r="G509" s="51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</row>
    <row r="510" spans="2:25" x14ac:dyDescent="0.25">
      <c r="B510" s="41"/>
      <c r="C510" s="47"/>
      <c r="D510" s="82"/>
      <c r="E510" s="46"/>
      <c r="F510" s="43"/>
      <c r="G510" s="51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</row>
    <row r="511" spans="2:25" x14ac:dyDescent="0.25">
      <c r="B511" s="41"/>
      <c r="C511" s="47"/>
      <c r="D511" s="82"/>
      <c r="E511" s="46"/>
      <c r="F511" s="43"/>
      <c r="G511" s="51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</row>
    <row r="512" spans="2:25" x14ac:dyDescent="0.25">
      <c r="B512" s="41"/>
      <c r="C512" s="47"/>
      <c r="D512" s="82"/>
      <c r="E512" s="46"/>
      <c r="F512" s="43"/>
      <c r="G512" s="51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</row>
    <row r="513" spans="2:25" x14ac:dyDescent="0.25">
      <c r="B513" s="41"/>
      <c r="C513" s="47"/>
      <c r="D513" s="82"/>
      <c r="E513" s="46"/>
      <c r="F513" s="43"/>
      <c r="G513" s="51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</row>
    <row r="514" spans="2:25" x14ac:dyDescent="0.25">
      <c r="B514" s="41"/>
      <c r="C514" s="47"/>
      <c r="D514" s="82"/>
      <c r="E514" s="46"/>
      <c r="F514" s="43"/>
      <c r="G514" s="51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</row>
    <row r="515" spans="2:25" x14ac:dyDescent="0.25">
      <c r="B515" s="41"/>
      <c r="C515" s="47"/>
      <c r="D515" s="82"/>
      <c r="E515" s="46"/>
      <c r="F515" s="43"/>
      <c r="G515" s="51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</row>
    <row r="516" spans="2:25" x14ac:dyDescent="0.25">
      <c r="B516" s="41"/>
      <c r="C516" s="47"/>
      <c r="D516" s="82"/>
      <c r="E516" s="46"/>
      <c r="F516" s="43"/>
      <c r="G516" s="51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</row>
    <row r="517" spans="2:25" x14ac:dyDescent="0.25">
      <c r="B517" s="41"/>
      <c r="C517" s="47"/>
      <c r="D517" s="82"/>
      <c r="E517" s="46"/>
      <c r="F517" s="43"/>
      <c r="G517" s="51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</row>
    <row r="518" spans="2:25" x14ac:dyDescent="0.25">
      <c r="B518" s="41"/>
      <c r="C518" s="47"/>
      <c r="D518" s="82"/>
      <c r="E518" s="46"/>
      <c r="F518" s="43"/>
      <c r="G518" s="51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</row>
    <row r="519" spans="2:25" x14ac:dyDescent="0.25">
      <c r="B519" s="41"/>
      <c r="C519" s="47"/>
      <c r="D519" s="82"/>
      <c r="E519" s="46"/>
      <c r="F519" s="43"/>
      <c r="G519" s="51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</row>
    <row r="520" spans="2:25" x14ac:dyDescent="0.25">
      <c r="B520" s="41"/>
      <c r="C520" s="47"/>
      <c r="D520" s="82"/>
      <c r="E520" s="46"/>
      <c r="F520" s="43"/>
      <c r="G520" s="51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</row>
    <row r="521" spans="2:25" x14ac:dyDescent="0.25">
      <c r="B521" s="41"/>
      <c r="C521" s="47"/>
      <c r="D521" s="82"/>
      <c r="E521" s="46"/>
      <c r="F521" s="43"/>
      <c r="G521" s="51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</row>
    <row r="522" spans="2:25" x14ac:dyDescent="0.25">
      <c r="B522" s="41"/>
      <c r="C522" s="47"/>
      <c r="D522" s="82"/>
      <c r="E522" s="46"/>
      <c r="F522" s="43"/>
      <c r="G522" s="51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</row>
    <row r="523" spans="2:25" x14ac:dyDescent="0.25">
      <c r="B523" s="41"/>
      <c r="C523" s="47"/>
      <c r="D523" s="82"/>
      <c r="E523" s="46"/>
      <c r="F523" s="43"/>
      <c r="G523" s="51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</row>
    <row r="524" spans="2:25" x14ac:dyDescent="0.25">
      <c r="B524" s="41"/>
      <c r="C524" s="47"/>
      <c r="D524" s="82"/>
      <c r="E524" s="46"/>
      <c r="F524" s="43"/>
      <c r="G524" s="51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</row>
    <row r="525" spans="2:25" x14ac:dyDescent="0.25">
      <c r="B525" s="41"/>
      <c r="C525" s="47"/>
      <c r="D525" s="82"/>
      <c r="E525" s="46"/>
      <c r="F525" s="43"/>
      <c r="G525" s="51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</row>
    <row r="526" spans="2:25" x14ac:dyDescent="0.25">
      <c r="B526" s="41"/>
      <c r="C526" s="47"/>
      <c r="D526" s="82"/>
      <c r="E526" s="46"/>
      <c r="F526" s="43"/>
      <c r="G526" s="51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</row>
    <row r="527" spans="2:25" x14ac:dyDescent="0.25">
      <c r="B527" s="41"/>
      <c r="C527" s="47"/>
      <c r="D527" s="82"/>
      <c r="E527" s="46"/>
      <c r="F527" s="43"/>
      <c r="G527" s="51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</row>
    <row r="528" spans="2:25" x14ac:dyDescent="0.25">
      <c r="B528" s="41"/>
      <c r="C528" s="47"/>
      <c r="D528" s="82"/>
      <c r="E528" s="46"/>
      <c r="F528" s="43"/>
      <c r="G528" s="51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</row>
    <row r="529" spans="2:25" x14ac:dyDescent="0.25">
      <c r="B529" s="41"/>
      <c r="C529" s="47"/>
      <c r="D529" s="82"/>
      <c r="E529" s="46"/>
      <c r="F529" s="43"/>
      <c r="G529" s="51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</row>
    <row r="530" spans="2:25" x14ac:dyDescent="0.25">
      <c r="B530" s="41"/>
      <c r="C530" s="47"/>
      <c r="D530" s="82"/>
      <c r="E530" s="46"/>
      <c r="F530" s="43"/>
      <c r="G530" s="51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</row>
    <row r="531" spans="2:25" x14ac:dyDescent="0.25">
      <c r="B531" s="41"/>
      <c r="C531" s="47"/>
      <c r="D531" s="82"/>
      <c r="E531" s="46"/>
      <c r="F531" s="43"/>
      <c r="G531" s="51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</row>
    <row r="532" spans="2:25" x14ac:dyDescent="0.25">
      <c r="B532" s="41"/>
      <c r="C532" s="47"/>
      <c r="D532" s="82"/>
      <c r="E532" s="46"/>
      <c r="F532" s="43"/>
      <c r="G532" s="51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</row>
    <row r="533" spans="2:25" x14ac:dyDescent="0.25">
      <c r="B533" s="41"/>
      <c r="C533" s="47"/>
      <c r="D533" s="82"/>
      <c r="E533" s="46"/>
      <c r="F533" s="43"/>
      <c r="G533" s="51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</row>
    <row r="534" spans="2:25" x14ac:dyDescent="0.25">
      <c r="B534" s="41"/>
      <c r="C534" s="47"/>
      <c r="D534" s="82"/>
      <c r="E534" s="46"/>
      <c r="F534" s="43"/>
      <c r="G534" s="51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</row>
    <row r="535" spans="2:25" x14ac:dyDescent="0.25">
      <c r="B535" s="41"/>
      <c r="C535" s="47"/>
      <c r="D535" s="82"/>
      <c r="E535" s="46"/>
      <c r="F535" s="43"/>
      <c r="G535" s="51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</row>
    <row r="536" spans="2:25" x14ac:dyDescent="0.25">
      <c r="B536" s="41"/>
      <c r="C536" s="47"/>
      <c r="D536" s="82"/>
      <c r="E536" s="46"/>
      <c r="F536" s="43"/>
      <c r="G536" s="51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</row>
    <row r="537" spans="2:25" x14ac:dyDescent="0.25">
      <c r="B537" s="41"/>
      <c r="C537" s="47"/>
      <c r="D537" s="82"/>
      <c r="E537" s="46"/>
      <c r="F537" s="43"/>
      <c r="G537" s="51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</row>
    <row r="538" spans="2:25" x14ac:dyDescent="0.25">
      <c r="B538" s="41"/>
      <c r="C538" s="47"/>
      <c r="D538" s="82"/>
      <c r="E538" s="46"/>
      <c r="F538" s="43"/>
      <c r="G538" s="51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</row>
  </sheetData>
  <mergeCells count="2">
    <mergeCell ref="AM1:AM2"/>
    <mergeCell ref="D1:D2"/>
  </mergeCells>
  <printOptions gridLines="1"/>
  <pageMargins left="0.11811023622047245" right="0.11811023622047245" top="0.74803149606299213" bottom="0.74803149606299213" header="0.31496062992125984" footer="0.31496062992125984"/>
  <pageSetup paperSize="9" scale="58" fitToWidth="2" fitToHeight="2" orientation="landscape" r:id="rId1"/>
  <ignoredErrors>
    <ignoredError sqref="K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4"/>
  <sheetViews>
    <sheetView zoomScaleNormal="100" workbookViewId="0">
      <pane ySplit="2" topLeftCell="A3" activePane="bottomLeft" state="frozen"/>
      <selection pane="bottomLeft" activeCell="D7" sqref="D7"/>
    </sheetView>
  </sheetViews>
  <sheetFormatPr defaultColWidth="9.140625" defaultRowHeight="14.25" x14ac:dyDescent="0.2"/>
  <cols>
    <col min="1" max="1" width="5.42578125" style="2" bestFit="1" customWidth="1"/>
    <col min="2" max="2" width="25.5703125" style="5" customWidth="1"/>
    <col min="3" max="3" width="8.42578125" style="2" bestFit="1" customWidth="1"/>
    <col min="4" max="4" width="12.7109375" style="3" bestFit="1" customWidth="1"/>
    <col min="5" max="6" width="11.5703125" style="3" bestFit="1" customWidth="1"/>
    <col min="7" max="7" width="14" style="3" customWidth="1"/>
    <col min="8" max="8" width="13.140625" style="3" customWidth="1"/>
    <col min="14" max="14" width="9.140625" style="5"/>
    <col min="15" max="15" width="8.42578125" style="112" bestFit="1" customWidth="1"/>
    <col min="16" max="16" width="13.5703125" style="111" customWidth="1"/>
    <col min="17" max="17" width="11.42578125" style="111" customWidth="1"/>
    <col min="18" max="19" width="9.140625" style="111"/>
    <col min="20" max="25" width="9.140625" style="5"/>
    <col min="26" max="26" width="11.42578125" style="110" bestFit="1" customWidth="1"/>
    <col min="27" max="27" width="10.7109375" style="5" bestFit="1" customWidth="1"/>
    <col min="28" max="28" width="9.140625" style="5"/>
    <col min="29" max="29" width="9.5703125" style="5" bestFit="1" customWidth="1"/>
    <col min="30" max="30" width="9.140625" style="111"/>
    <col min="31" max="16384" width="9.140625" style="5"/>
  </cols>
  <sheetData>
    <row r="1" spans="1:19" ht="15" x14ac:dyDescent="0.25">
      <c r="B1" s="109" t="s">
        <v>220</v>
      </c>
      <c r="C1" s="109"/>
      <c r="K1" s="5"/>
      <c r="L1" s="5"/>
      <c r="M1" s="110"/>
      <c r="O1" s="5"/>
      <c r="P1" s="5"/>
      <c r="R1" s="5"/>
    </row>
    <row r="2" spans="1:19" ht="75" x14ac:dyDescent="0.25">
      <c r="C2" s="84" t="s">
        <v>156</v>
      </c>
      <c r="D2" s="108" t="s">
        <v>294</v>
      </c>
      <c r="E2" s="108" t="s">
        <v>295</v>
      </c>
      <c r="F2" s="108" t="s">
        <v>221</v>
      </c>
      <c r="G2" s="108" t="s">
        <v>219</v>
      </c>
      <c r="H2" s="108" t="s">
        <v>261</v>
      </c>
      <c r="K2" s="5"/>
      <c r="L2" s="5"/>
      <c r="M2" s="113" t="s">
        <v>230</v>
      </c>
      <c r="O2" s="5"/>
      <c r="P2" s="5"/>
      <c r="R2" s="5"/>
    </row>
    <row r="3" spans="1:19" ht="15" x14ac:dyDescent="0.25">
      <c r="A3" s="1" t="s">
        <v>260</v>
      </c>
      <c r="B3" s="5" t="s">
        <v>31</v>
      </c>
      <c r="C3" s="2">
        <v>24570</v>
      </c>
      <c r="D3" s="3">
        <f>Income!G12</f>
        <v>24570</v>
      </c>
      <c r="E3" s="3">
        <f>SUM(D3-C3)</f>
        <v>0</v>
      </c>
      <c r="K3" s="5"/>
      <c r="L3" s="5"/>
      <c r="M3" s="110"/>
      <c r="N3" s="114" t="s">
        <v>31</v>
      </c>
      <c r="O3" s="115">
        <f>SUM(M44-M9)</f>
        <v>26763</v>
      </c>
      <c r="P3" s="114"/>
      <c r="R3" s="5"/>
    </row>
    <row r="4" spans="1:19" x14ac:dyDescent="0.2">
      <c r="B4" s="5" t="s">
        <v>88</v>
      </c>
      <c r="C4" s="2">
        <v>30</v>
      </c>
      <c r="D4" s="3">
        <f>Income!M12</f>
        <v>50</v>
      </c>
      <c r="E4" s="3">
        <f t="shared" ref="E4:E9" si="0">SUM(D4-C4)</f>
        <v>20</v>
      </c>
      <c r="K4" s="5"/>
      <c r="L4" s="5"/>
      <c r="M4" s="110">
        <v>50</v>
      </c>
      <c r="O4" s="5"/>
      <c r="P4" s="5"/>
      <c r="R4" s="5"/>
    </row>
    <row r="5" spans="1:19" ht="28.5" x14ac:dyDescent="0.2">
      <c r="B5" s="116" t="s">
        <v>104</v>
      </c>
      <c r="C5" s="2">
        <v>0</v>
      </c>
      <c r="D5" s="3">
        <f>Income!H12</f>
        <v>1521.83</v>
      </c>
      <c r="E5" s="3">
        <f t="shared" si="0"/>
        <v>1521.83</v>
      </c>
      <c r="K5" s="5"/>
      <c r="L5" s="5"/>
      <c r="M5" s="110">
        <v>750</v>
      </c>
      <c r="N5" s="5" t="s">
        <v>238</v>
      </c>
      <c r="O5" s="5"/>
      <c r="P5" s="5"/>
      <c r="R5" s="5"/>
    </row>
    <row r="6" spans="1:19" x14ac:dyDescent="0.2">
      <c r="B6" s="5" t="s">
        <v>70</v>
      </c>
      <c r="C6" s="2">
        <v>0</v>
      </c>
      <c r="D6" s="3">
        <f>'Earmarked Reserves'!G10</f>
        <v>1.8699999999999999</v>
      </c>
      <c r="E6" s="3">
        <f t="shared" si="0"/>
        <v>1.8699999999999999</v>
      </c>
      <c r="K6" s="5"/>
      <c r="L6" s="5"/>
      <c r="M6" s="110">
        <v>0</v>
      </c>
      <c r="O6" s="5"/>
      <c r="P6" s="5"/>
      <c r="R6" s="5"/>
    </row>
    <row r="7" spans="1:19" ht="15" x14ac:dyDescent="0.25">
      <c r="B7" s="5" t="s">
        <v>82</v>
      </c>
      <c r="C7" s="2">
        <v>2880</v>
      </c>
      <c r="D7" s="3">
        <f>Expenditure!AC4</f>
        <v>5200</v>
      </c>
      <c r="E7" s="3">
        <f t="shared" si="0"/>
        <v>2320</v>
      </c>
      <c r="K7" s="5"/>
      <c r="L7" s="5"/>
      <c r="M7" s="110">
        <v>2580</v>
      </c>
      <c r="N7" s="61"/>
      <c r="O7" s="5"/>
      <c r="P7" s="5"/>
      <c r="R7" s="5"/>
    </row>
    <row r="8" spans="1:19" ht="15" x14ac:dyDescent="0.25">
      <c r="B8" s="5" t="s">
        <v>196</v>
      </c>
      <c r="D8" s="3">
        <f>Income!K12</f>
        <v>1415.55</v>
      </c>
      <c r="E8" s="3">
        <f t="shared" si="0"/>
        <v>1415.55</v>
      </c>
      <c r="K8" s="5"/>
      <c r="L8" s="5"/>
      <c r="M8" s="110"/>
      <c r="N8" s="61" t="s">
        <v>224</v>
      </c>
      <c r="O8" s="5"/>
      <c r="P8" s="5"/>
      <c r="R8" s="5"/>
    </row>
    <row r="9" spans="1:19" s="61" customFormat="1" ht="15" x14ac:dyDescent="0.25">
      <c r="A9" s="2"/>
      <c r="B9" s="62" t="s">
        <v>18</v>
      </c>
      <c r="C9" s="1">
        <f>SUM(C3:C7)</f>
        <v>27480</v>
      </c>
      <c r="D9" s="55">
        <f>SUM(D3:D8)</f>
        <v>32759.25</v>
      </c>
      <c r="E9" s="55">
        <f t="shared" si="0"/>
        <v>5279.25</v>
      </c>
      <c r="F9" s="55"/>
      <c r="G9" s="55"/>
      <c r="H9" s="55"/>
      <c r="M9" s="117">
        <f>SUM(M4:M7)</f>
        <v>3380</v>
      </c>
      <c r="N9" s="5"/>
      <c r="O9" s="5"/>
      <c r="P9" s="5"/>
      <c r="Q9" s="111"/>
      <c r="S9" s="118"/>
    </row>
    <row r="10" spans="1:19" ht="15" x14ac:dyDescent="0.25">
      <c r="A10" s="1" t="s">
        <v>69</v>
      </c>
      <c r="K10" s="5"/>
      <c r="L10" s="5"/>
      <c r="M10" s="110"/>
      <c r="O10" s="5"/>
      <c r="P10" s="5"/>
      <c r="R10" s="5"/>
    </row>
    <row r="11" spans="1:19" x14ac:dyDescent="0.2">
      <c r="B11" s="5" t="s">
        <v>10</v>
      </c>
      <c r="C11" s="2">
        <v>6110</v>
      </c>
      <c r="D11" s="3">
        <f>Expenditure!H4</f>
        <v>6110.4</v>
      </c>
      <c r="E11" s="7">
        <f>SUM(C11-D11)</f>
        <v>-0.3999999999996362</v>
      </c>
      <c r="F11" s="3">
        <v>0</v>
      </c>
      <c r="G11" s="3">
        <f t="shared" ref="G11:G40" si="1">SUM(D11+F11)</f>
        <v>6110.4</v>
      </c>
      <c r="H11" s="7">
        <f t="shared" ref="H11:H40" si="2">SUM(C11-D11-F11)</f>
        <v>-0.3999999999996362</v>
      </c>
      <c r="K11" s="5"/>
      <c r="L11" s="5"/>
      <c r="M11" s="110">
        <v>6230</v>
      </c>
      <c r="N11" s="49" t="s">
        <v>222</v>
      </c>
      <c r="O11" s="5"/>
      <c r="P11" s="5"/>
      <c r="R11" s="5"/>
    </row>
    <row r="12" spans="1:19" x14ac:dyDescent="0.2">
      <c r="B12" s="5" t="s">
        <v>12</v>
      </c>
      <c r="C12" s="2">
        <v>180</v>
      </c>
      <c r="D12" s="3">
        <f>Expenditure!J4</f>
        <v>180</v>
      </c>
      <c r="E12" s="7">
        <f t="shared" ref="E12:E40" si="3">SUM(C12-D12)</f>
        <v>0</v>
      </c>
      <c r="F12" s="3">
        <v>0</v>
      </c>
      <c r="G12" s="3">
        <f t="shared" si="1"/>
        <v>180</v>
      </c>
      <c r="H12" s="3">
        <f t="shared" si="2"/>
        <v>0</v>
      </c>
      <c r="K12" s="5"/>
      <c r="L12" s="5"/>
      <c r="M12" s="110">
        <v>180</v>
      </c>
      <c r="N12" s="5" t="s">
        <v>199</v>
      </c>
      <c r="O12" s="5"/>
      <c r="P12" s="5"/>
      <c r="R12" s="5"/>
    </row>
    <row r="13" spans="1:19" s="61" customFormat="1" ht="15" x14ac:dyDescent="0.25">
      <c r="A13" s="2"/>
      <c r="B13" s="62" t="s">
        <v>18</v>
      </c>
      <c r="C13" s="1">
        <f>SUM(C11:C12)</f>
        <v>6290</v>
      </c>
      <c r="D13" s="55">
        <f>SUM(D11:D12)</f>
        <v>6290.4</v>
      </c>
      <c r="E13" s="119">
        <f>SUM(E11:E12)</f>
        <v>-0.3999999999996362</v>
      </c>
      <c r="F13" s="55">
        <f>SUM(F11:F12)</f>
        <v>0</v>
      </c>
      <c r="G13" s="55">
        <f t="shared" si="1"/>
        <v>6290.4</v>
      </c>
      <c r="H13" s="119">
        <f t="shared" si="2"/>
        <v>-0.3999999999996362</v>
      </c>
      <c r="M13" s="117">
        <f>SUM(6230+M12)</f>
        <v>6410</v>
      </c>
      <c r="N13" s="5"/>
      <c r="O13" s="5"/>
      <c r="P13" s="5"/>
      <c r="Q13" s="111"/>
      <c r="S13" s="118"/>
    </row>
    <row r="14" spans="1:19" x14ac:dyDescent="0.2">
      <c r="B14" s="5" t="s">
        <v>30</v>
      </c>
      <c r="C14" s="2">
        <v>75</v>
      </c>
      <c r="D14" s="3">
        <f>Expenditure!L4</f>
        <v>120</v>
      </c>
      <c r="E14" s="7">
        <f t="shared" si="3"/>
        <v>-45</v>
      </c>
      <c r="F14" s="3">
        <v>0</v>
      </c>
      <c r="G14" s="3">
        <f t="shared" si="1"/>
        <v>120</v>
      </c>
      <c r="H14" s="7">
        <f t="shared" si="2"/>
        <v>-45</v>
      </c>
      <c r="K14" s="5"/>
      <c r="L14" s="5"/>
      <c r="M14" s="110">
        <v>120</v>
      </c>
      <c r="N14" s="5" t="s">
        <v>225</v>
      </c>
      <c r="O14" s="5"/>
      <c r="P14" s="5"/>
      <c r="R14" s="5"/>
    </row>
    <row r="15" spans="1:19" x14ac:dyDescent="0.2">
      <c r="B15" s="5" t="s">
        <v>64</v>
      </c>
      <c r="C15" s="2">
        <v>100</v>
      </c>
      <c r="D15" s="3">
        <f>Expenditure!M4</f>
        <v>85.5</v>
      </c>
      <c r="E15" s="3">
        <f t="shared" si="3"/>
        <v>14.5</v>
      </c>
      <c r="F15" s="3">
        <v>0</v>
      </c>
      <c r="G15" s="3">
        <f t="shared" si="1"/>
        <v>85.5</v>
      </c>
      <c r="H15" s="3">
        <f t="shared" si="2"/>
        <v>14.5</v>
      </c>
      <c r="K15" s="5"/>
      <c r="L15" s="5"/>
      <c r="M15" s="110">
        <v>100</v>
      </c>
      <c r="N15" s="5" t="s">
        <v>197</v>
      </c>
      <c r="O15" s="5"/>
      <c r="P15" s="5"/>
      <c r="R15" s="5"/>
    </row>
    <row r="16" spans="1:19" x14ac:dyDescent="0.2">
      <c r="B16" s="5" t="s">
        <v>32</v>
      </c>
      <c r="C16" s="2">
        <v>450</v>
      </c>
      <c r="D16" s="3">
        <f>Expenditure!O4</f>
        <v>325</v>
      </c>
      <c r="E16" s="3">
        <f t="shared" si="3"/>
        <v>125</v>
      </c>
      <c r="F16" s="3">
        <v>0</v>
      </c>
      <c r="G16" s="3">
        <f t="shared" si="1"/>
        <v>325</v>
      </c>
      <c r="H16" s="3">
        <f t="shared" si="2"/>
        <v>125</v>
      </c>
      <c r="K16" s="5"/>
      <c r="L16" s="5"/>
      <c r="M16" s="110">
        <v>450</v>
      </c>
      <c r="N16" s="5" t="s">
        <v>199</v>
      </c>
      <c r="O16" s="5"/>
      <c r="P16" s="5"/>
      <c r="R16" s="5"/>
    </row>
    <row r="17" spans="1:19" x14ac:dyDescent="0.2">
      <c r="B17" s="5" t="s">
        <v>33</v>
      </c>
      <c r="C17" s="2">
        <v>0</v>
      </c>
      <c r="D17" s="3">
        <f>Expenditure!P4</f>
        <v>0</v>
      </c>
      <c r="E17" s="3">
        <f t="shared" si="3"/>
        <v>0</v>
      </c>
      <c r="F17" s="3">
        <v>0</v>
      </c>
      <c r="G17" s="3">
        <f t="shared" si="1"/>
        <v>0</v>
      </c>
      <c r="H17" s="3">
        <f t="shared" si="2"/>
        <v>0</v>
      </c>
      <c r="K17" s="5"/>
      <c r="L17" s="5"/>
      <c r="M17" s="110">
        <f>10*11</f>
        <v>110</v>
      </c>
      <c r="O17" s="5"/>
      <c r="P17" s="5"/>
      <c r="R17" s="5"/>
    </row>
    <row r="18" spans="1:19" s="61" customFormat="1" ht="15" x14ac:dyDescent="0.25">
      <c r="A18" s="2"/>
      <c r="B18" s="62" t="s">
        <v>18</v>
      </c>
      <c r="C18" s="1">
        <f>SUM(C14:C17)</f>
        <v>625</v>
      </c>
      <c r="D18" s="55">
        <f>SUM(D14:D17)</f>
        <v>530.5</v>
      </c>
      <c r="E18" s="55">
        <f t="shared" si="3"/>
        <v>94.5</v>
      </c>
      <c r="F18" s="55">
        <f>SUM(F14:F17)</f>
        <v>0</v>
      </c>
      <c r="G18" s="55">
        <f t="shared" si="1"/>
        <v>530.5</v>
      </c>
      <c r="H18" s="55">
        <f t="shared" si="2"/>
        <v>94.5</v>
      </c>
      <c r="M18" s="117">
        <f>SUM(M14:M17)</f>
        <v>780</v>
      </c>
      <c r="N18" s="5"/>
      <c r="O18" s="5"/>
      <c r="P18" s="5"/>
      <c r="Q18" s="111"/>
      <c r="S18" s="118"/>
    </row>
    <row r="19" spans="1:19" s="61" customFormat="1" ht="15" x14ac:dyDescent="0.25">
      <c r="A19" s="2"/>
      <c r="B19" s="49" t="s">
        <v>71</v>
      </c>
      <c r="C19" s="2">
        <v>0</v>
      </c>
      <c r="D19" s="3">
        <f>Expenditure!AH4</f>
        <v>30.94</v>
      </c>
      <c r="E19" s="7">
        <f t="shared" si="3"/>
        <v>-30.94</v>
      </c>
      <c r="F19" s="3">
        <v>0</v>
      </c>
      <c r="G19" s="3">
        <f t="shared" si="1"/>
        <v>30.94</v>
      </c>
      <c r="H19" s="7">
        <f t="shared" si="2"/>
        <v>-30.94</v>
      </c>
      <c r="M19" s="110">
        <v>300</v>
      </c>
      <c r="N19" s="5"/>
      <c r="O19" s="5"/>
      <c r="P19" s="5"/>
      <c r="Q19" s="111"/>
      <c r="S19" s="118"/>
    </row>
    <row r="20" spans="1:19" s="61" customFormat="1" ht="15" x14ac:dyDescent="0.25">
      <c r="A20" s="2"/>
      <c r="B20" s="49" t="s">
        <v>72</v>
      </c>
      <c r="C20" s="2">
        <v>3000</v>
      </c>
      <c r="D20" s="3">
        <f>Expenditure!Z4</f>
        <v>4464.7700000000004</v>
      </c>
      <c r="E20" s="7">
        <f t="shared" si="3"/>
        <v>-1464.7700000000004</v>
      </c>
      <c r="F20" s="3">
        <v>0</v>
      </c>
      <c r="G20" s="3">
        <f t="shared" si="1"/>
        <v>4464.7700000000004</v>
      </c>
      <c r="H20" s="7">
        <f t="shared" si="2"/>
        <v>-1464.7700000000004</v>
      </c>
      <c r="M20" s="110">
        <v>4000</v>
      </c>
      <c r="N20" s="5" t="s">
        <v>201</v>
      </c>
      <c r="O20" s="5"/>
      <c r="P20" s="5"/>
      <c r="Q20" s="111"/>
      <c r="S20" s="118"/>
    </row>
    <row r="21" spans="1:19" x14ac:dyDescent="0.2">
      <c r="B21" s="5" t="s">
        <v>96</v>
      </c>
      <c r="C21" s="2">
        <v>580</v>
      </c>
      <c r="D21" s="3">
        <f>Expenditure!Q112</f>
        <v>715.92</v>
      </c>
      <c r="E21" s="7">
        <f t="shared" si="3"/>
        <v>-135.91999999999996</v>
      </c>
      <c r="F21" s="3">
        <v>0</v>
      </c>
      <c r="G21" s="3">
        <f t="shared" si="1"/>
        <v>715.92</v>
      </c>
      <c r="H21" s="7">
        <f t="shared" si="2"/>
        <v>-135.91999999999996</v>
      </c>
      <c r="K21" s="5"/>
      <c r="L21" s="5"/>
      <c r="M21" s="110">
        <v>600</v>
      </c>
      <c r="N21" s="5" t="s">
        <v>236</v>
      </c>
      <c r="O21" s="5"/>
      <c r="P21" s="5"/>
      <c r="R21" s="5"/>
    </row>
    <row r="22" spans="1:19" x14ac:dyDescent="0.2">
      <c r="B22" s="5" t="s">
        <v>97</v>
      </c>
      <c r="C22" s="2">
        <v>1000</v>
      </c>
      <c r="D22" s="3">
        <f>Expenditure!R112</f>
        <v>762.8</v>
      </c>
      <c r="E22" s="3">
        <f t="shared" si="3"/>
        <v>237.20000000000005</v>
      </c>
      <c r="F22" s="3">
        <v>0</v>
      </c>
      <c r="G22" s="3">
        <f t="shared" si="1"/>
        <v>762.8</v>
      </c>
      <c r="H22" s="3">
        <f t="shared" si="2"/>
        <v>237.20000000000005</v>
      </c>
      <c r="K22" s="5"/>
      <c r="L22" s="5"/>
      <c r="M22" s="110">
        <v>1000</v>
      </c>
      <c r="N22" s="5" t="s">
        <v>199</v>
      </c>
      <c r="O22" s="5"/>
      <c r="P22" s="5"/>
      <c r="R22" s="5"/>
    </row>
    <row r="23" spans="1:19" x14ac:dyDescent="0.2">
      <c r="B23" s="5" t="s">
        <v>0</v>
      </c>
      <c r="C23" s="2">
        <v>850</v>
      </c>
      <c r="D23" s="3">
        <f>Expenditure!T4</f>
        <v>829.89</v>
      </c>
      <c r="E23" s="3">
        <f t="shared" si="3"/>
        <v>20.110000000000014</v>
      </c>
      <c r="F23" s="3">
        <v>0</v>
      </c>
      <c r="G23" s="3">
        <f t="shared" si="1"/>
        <v>829.89</v>
      </c>
      <c r="H23" s="3">
        <f t="shared" si="2"/>
        <v>20.110000000000014</v>
      </c>
      <c r="K23" s="5"/>
      <c r="L23" s="5"/>
      <c r="M23" s="110">
        <v>850</v>
      </c>
      <c r="N23" s="5" t="s">
        <v>199</v>
      </c>
      <c r="O23" s="5"/>
      <c r="P23" s="5"/>
      <c r="R23" s="5"/>
    </row>
    <row r="24" spans="1:19" ht="28.5" x14ac:dyDescent="0.2">
      <c r="B24" s="116" t="s">
        <v>227</v>
      </c>
      <c r="C24" s="2">
        <v>500</v>
      </c>
      <c r="D24" s="3">
        <f>Expenditure!U4</f>
        <v>587.91</v>
      </c>
      <c r="E24" s="7">
        <f t="shared" si="3"/>
        <v>-87.909999999999968</v>
      </c>
      <c r="F24" s="3">
        <v>0</v>
      </c>
      <c r="G24" s="3">
        <f t="shared" si="1"/>
        <v>587.91</v>
      </c>
      <c r="H24" s="7">
        <f t="shared" si="2"/>
        <v>-87.909999999999968</v>
      </c>
      <c r="K24" s="5"/>
      <c r="L24" s="5"/>
      <c r="M24" s="110">
        <v>650</v>
      </c>
      <c r="N24" s="5" t="s">
        <v>226</v>
      </c>
      <c r="O24" s="5"/>
      <c r="P24" s="5"/>
      <c r="R24" s="5"/>
    </row>
    <row r="25" spans="1:19" x14ac:dyDescent="0.2">
      <c r="B25" s="5" t="s">
        <v>68</v>
      </c>
      <c r="C25" s="2">
        <v>1000</v>
      </c>
      <c r="D25" s="3">
        <f>Expenditure!V4</f>
        <v>0</v>
      </c>
      <c r="E25" s="3">
        <f t="shared" si="3"/>
        <v>1000</v>
      </c>
      <c r="F25" s="3">
        <v>0</v>
      </c>
      <c r="G25" s="3">
        <f t="shared" si="1"/>
        <v>0</v>
      </c>
      <c r="H25" s="3">
        <f t="shared" si="2"/>
        <v>1000</v>
      </c>
      <c r="K25" s="5"/>
      <c r="L25" s="5"/>
      <c r="M25" s="110">
        <v>1000</v>
      </c>
      <c r="N25" s="5" t="s">
        <v>199</v>
      </c>
      <c r="O25" s="5"/>
      <c r="P25" s="5"/>
      <c r="R25" s="5"/>
    </row>
    <row r="26" spans="1:19" x14ac:dyDescent="0.2">
      <c r="B26" s="5" t="s">
        <v>77</v>
      </c>
      <c r="C26" s="2">
        <v>250</v>
      </c>
      <c r="D26" s="3">
        <f>Expenditure!AG4</f>
        <v>0</v>
      </c>
      <c r="E26" s="3">
        <f t="shared" si="3"/>
        <v>250</v>
      </c>
      <c r="F26" s="3">
        <v>0</v>
      </c>
      <c r="G26" s="3">
        <f t="shared" si="1"/>
        <v>0</v>
      </c>
      <c r="H26" s="3">
        <f t="shared" si="2"/>
        <v>250</v>
      </c>
      <c r="K26" s="5"/>
      <c r="L26" s="5"/>
      <c r="M26" s="110">
        <v>250</v>
      </c>
      <c r="N26" s="5" t="s">
        <v>199</v>
      </c>
      <c r="O26" s="5"/>
      <c r="P26" s="5"/>
      <c r="R26" s="5"/>
    </row>
    <row r="27" spans="1:19" x14ac:dyDescent="0.2">
      <c r="B27" s="5" t="s">
        <v>228</v>
      </c>
      <c r="C27" s="2">
        <v>2700</v>
      </c>
      <c r="D27" s="3">
        <f>Expenditure!W4</f>
        <v>1120</v>
      </c>
      <c r="E27" s="3">
        <f t="shared" si="3"/>
        <v>1580</v>
      </c>
      <c r="F27" s="3">
        <v>0</v>
      </c>
      <c r="G27" s="3">
        <f t="shared" si="1"/>
        <v>1120</v>
      </c>
      <c r="H27" s="3">
        <f t="shared" si="2"/>
        <v>1580</v>
      </c>
      <c r="K27" s="5"/>
      <c r="L27" s="5"/>
      <c r="M27" s="110">
        <v>2700</v>
      </c>
      <c r="N27" s="49" t="s">
        <v>199</v>
      </c>
      <c r="O27" s="49"/>
      <c r="P27" s="5"/>
      <c r="R27" s="5"/>
    </row>
    <row r="28" spans="1:19" x14ac:dyDescent="0.2">
      <c r="B28" s="5" t="s">
        <v>1</v>
      </c>
      <c r="C28" s="2">
        <v>0</v>
      </c>
      <c r="D28" s="3">
        <f>Expenditure!X4</f>
        <v>0</v>
      </c>
      <c r="E28" s="3">
        <f>SUM(C28-D28)</f>
        <v>0</v>
      </c>
      <c r="F28" s="3">
        <v>0</v>
      </c>
      <c r="G28" s="3">
        <f t="shared" si="1"/>
        <v>0</v>
      </c>
      <c r="H28" s="3">
        <f t="shared" si="2"/>
        <v>0</v>
      </c>
      <c r="K28" s="5"/>
      <c r="L28" s="5"/>
      <c r="M28" s="110">
        <v>0</v>
      </c>
      <c r="O28" s="5"/>
      <c r="P28" s="5"/>
      <c r="R28" s="5"/>
    </row>
    <row r="29" spans="1:19" ht="28.5" x14ac:dyDescent="0.2">
      <c r="B29" s="116" t="s">
        <v>195</v>
      </c>
      <c r="C29" s="2">
        <v>900</v>
      </c>
      <c r="D29" s="3">
        <f>Expenditure!AE4</f>
        <v>750.85000000000014</v>
      </c>
      <c r="E29" s="3">
        <f t="shared" si="3"/>
        <v>149.14999999999986</v>
      </c>
      <c r="F29" s="3">
        <v>0</v>
      </c>
      <c r="G29" s="3">
        <f t="shared" si="1"/>
        <v>750.85000000000014</v>
      </c>
      <c r="H29" s="3">
        <f t="shared" si="2"/>
        <v>149.14999999999986</v>
      </c>
      <c r="K29" s="5"/>
      <c r="L29" s="5"/>
      <c r="M29" s="110">
        <v>900</v>
      </c>
      <c r="N29" s="5" t="s">
        <v>198</v>
      </c>
      <c r="O29" s="5"/>
      <c r="P29" s="5"/>
      <c r="R29" s="5"/>
    </row>
    <row r="30" spans="1:19" ht="28.5" x14ac:dyDescent="0.2">
      <c r="B30" s="116" t="s">
        <v>114</v>
      </c>
      <c r="C30" s="2">
        <v>5000</v>
      </c>
      <c r="D30" s="3">
        <f>Expenditure!AA4</f>
        <v>8687.99</v>
      </c>
      <c r="E30" s="7">
        <f t="shared" si="3"/>
        <v>-3687.99</v>
      </c>
      <c r="F30" s="3">
        <v>0</v>
      </c>
      <c r="G30" s="3">
        <f t="shared" si="1"/>
        <v>8687.99</v>
      </c>
      <c r="H30" s="7">
        <f t="shared" si="2"/>
        <v>-3687.99</v>
      </c>
      <c r="K30" s="5"/>
      <c r="L30" s="5"/>
      <c r="M30" s="110">
        <v>5000</v>
      </c>
      <c r="N30" s="5" t="s">
        <v>199</v>
      </c>
      <c r="O30" s="5"/>
      <c r="P30" s="5"/>
      <c r="R30" s="5"/>
    </row>
    <row r="31" spans="1:19" x14ac:dyDescent="0.2">
      <c r="B31" s="5" t="s">
        <v>74</v>
      </c>
      <c r="C31" s="2">
        <v>700</v>
      </c>
      <c r="D31" s="3">
        <f>Expenditure!AD4</f>
        <v>911</v>
      </c>
      <c r="E31" s="7">
        <f t="shared" si="3"/>
        <v>-211</v>
      </c>
      <c r="F31" s="3">
        <v>0</v>
      </c>
      <c r="G31" s="3">
        <f t="shared" si="1"/>
        <v>911</v>
      </c>
      <c r="H31" s="7">
        <f t="shared" si="2"/>
        <v>-211</v>
      </c>
      <c r="K31" s="5"/>
      <c r="L31" s="5"/>
      <c r="M31" s="110">
        <f>SUM(317*4)</f>
        <v>1268</v>
      </c>
      <c r="N31" s="5" t="s">
        <v>245</v>
      </c>
      <c r="O31" s="5"/>
      <c r="P31" s="5"/>
      <c r="R31" s="5"/>
    </row>
    <row r="32" spans="1:19" x14ac:dyDescent="0.2">
      <c r="B32" s="5" t="s">
        <v>75</v>
      </c>
      <c r="C32" s="2">
        <v>75</v>
      </c>
      <c r="D32" s="3">
        <f>Expenditure!AI4</f>
        <v>60</v>
      </c>
      <c r="E32" s="3">
        <f t="shared" si="3"/>
        <v>15</v>
      </c>
      <c r="F32" s="3">
        <v>0</v>
      </c>
      <c r="G32" s="3">
        <f t="shared" si="1"/>
        <v>60</v>
      </c>
      <c r="H32" s="3">
        <f t="shared" si="2"/>
        <v>15</v>
      </c>
      <c r="K32" s="5"/>
      <c r="L32" s="5"/>
      <c r="M32" s="110">
        <v>75</v>
      </c>
      <c r="N32" s="5" t="s">
        <v>199</v>
      </c>
      <c r="O32" s="5"/>
      <c r="P32" s="5"/>
      <c r="R32" s="5"/>
    </row>
    <row r="33" spans="1:19" x14ac:dyDescent="0.2">
      <c r="B33" s="5" t="s">
        <v>15</v>
      </c>
      <c r="C33" s="2">
        <v>100</v>
      </c>
      <c r="D33" s="3">
        <f>Expenditure!S4</f>
        <v>0</v>
      </c>
      <c r="E33" s="3">
        <f t="shared" si="3"/>
        <v>100</v>
      </c>
      <c r="F33" s="3">
        <v>0</v>
      </c>
      <c r="G33" s="3">
        <f t="shared" si="1"/>
        <v>0</v>
      </c>
      <c r="H33" s="3">
        <f t="shared" si="2"/>
        <v>100</v>
      </c>
      <c r="K33" s="5"/>
      <c r="L33" s="5"/>
      <c r="M33" s="110">
        <v>100</v>
      </c>
      <c r="N33" s="5" t="s">
        <v>223</v>
      </c>
      <c r="O33" s="5"/>
      <c r="P33" s="5"/>
      <c r="R33" s="5"/>
    </row>
    <row r="34" spans="1:19" ht="29.25" x14ac:dyDescent="0.25">
      <c r="B34" s="116" t="s">
        <v>98</v>
      </c>
      <c r="C34" s="2">
        <v>2880</v>
      </c>
      <c r="D34" s="3">
        <f>Expenditure!AC4</f>
        <v>5200</v>
      </c>
      <c r="E34" s="7">
        <f t="shared" si="3"/>
        <v>-2320</v>
      </c>
      <c r="F34" s="3">
        <v>0</v>
      </c>
      <c r="G34" s="3">
        <f t="shared" si="1"/>
        <v>5200</v>
      </c>
      <c r="H34" s="7">
        <f t="shared" si="2"/>
        <v>-2320</v>
      </c>
      <c r="K34" s="5"/>
      <c r="L34" s="5"/>
      <c r="M34" s="110">
        <v>2580</v>
      </c>
      <c r="N34" s="131"/>
      <c r="O34" s="5"/>
      <c r="P34" s="5"/>
      <c r="R34" s="5"/>
    </row>
    <row r="35" spans="1:19" x14ac:dyDescent="0.2">
      <c r="B35" s="5" t="s">
        <v>101</v>
      </c>
      <c r="C35" s="2">
        <v>0</v>
      </c>
      <c r="D35" s="3">
        <f>Expenditure!AJ4</f>
        <v>0</v>
      </c>
      <c r="E35" s="3">
        <f t="shared" si="3"/>
        <v>0</v>
      </c>
      <c r="G35" s="3">
        <f t="shared" si="1"/>
        <v>0</v>
      </c>
      <c r="H35" s="3">
        <f t="shared" si="2"/>
        <v>0</v>
      </c>
      <c r="K35" s="5"/>
      <c r="L35" s="5"/>
      <c r="M35" s="110">
        <v>50</v>
      </c>
      <c r="N35" s="5" t="s">
        <v>237</v>
      </c>
      <c r="O35" s="5"/>
      <c r="P35" s="5"/>
      <c r="R35" s="5"/>
    </row>
    <row r="36" spans="1:19" x14ac:dyDescent="0.2">
      <c r="B36" s="5" t="s">
        <v>106</v>
      </c>
      <c r="C36" s="2">
        <v>80</v>
      </c>
      <c r="D36" s="3">
        <f>Expenditure!AK4</f>
        <v>72</v>
      </c>
      <c r="E36" s="3">
        <f t="shared" si="3"/>
        <v>8</v>
      </c>
      <c r="F36" s="3">
        <v>0</v>
      </c>
      <c r="G36" s="3">
        <f t="shared" si="1"/>
        <v>72</v>
      </c>
      <c r="H36" s="3">
        <f t="shared" si="2"/>
        <v>8</v>
      </c>
      <c r="K36" s="5"/>
      <c r="L36" s="5"/>
      <c r="M36" s="110">
        <v>80</v>
      </c>
      <c r="N36" s="5" t="s">
        <v>199</v>
      </c>
      <c r="O36" s="5"/>
      <c r="P36" s="5"/>
      <c r="R36" s="5"/>
    </row>
    <row r="37" spans="1:19" ht="28.5" x14ac:dyDescent="0.2">
      <c r="B37" s="116" t="s">
        <v>102</v>
      </c>
      <c r="C37" s="2">
        <v>100</v>
      </c>
      <c r="D37" s="3">
        <f>Expenditure!AO112</f>
        <v>0</v>
      </c>
      <c r="E37" s="3">
        <f t="shared" si="3"/>
        <v>100</v>
      </c>
      <c r="F37" s="3">
        <v>0</v>
      </c>
      <c r="G37" s="3">
        <f t="shared" si="1"/>
        <v>0</v>
      </c>
      <c r="H37" s="3">
        <f t="shared" si="2"/>
        <v>100</v>
      </c>
      <c r="K37" s="5"/>
      <c r="L37" s="5"/>
      <c r="M37" s="110">
        <v>200</v>
      </c>
      <c r="N37" s="5" t="s">
        <v>229</v>
      </c>
      <c r="O37" s="5"/>
      <c r="P37" s="5"/>
      <c r="R37" s="5"/>
    </row>
    <row r="38" spans="1:19" x14ac:dyDescent="0.2">
      <c r="B38" s="5" t="s">
        <v>113</v>
      </c>
      <c r="C38" s="2">
        <v>500</v>
      </c>
      <c r="D38" s="3">
        <f>Expenditure!AM4</f>
        <v>204.86</v>
      </c>
      <c r="E38" s="3">
        <f t="shared" si="3"/>
        <v>295.14</v>
      </c>
      <c r="F38" s="3">
        <v>0</v>
      </c>
      <c r="G38" s="3">
        <f t="shared" si="1"/>
        <v>204.86</v>
      </c>
      <c r="H38" s="3">
        <f t="shared" si="2"/>
        <v>295.14</v>
      </c>
      <c r="K38" s="5"/>
      <c r="L38" s="5"/>
      <c r="M38" s="110">
        <v>500</v>
      </c>
      <c r="N38" s="5" t="s">
        <v>199</v>
      </c>
      <c r="O38" s="5"/>
      <c r="P38" s="5"/>
      <c r="R38" s="5"/>
    </row>
    <row r="39" spans="1:19" x14ac:dyDescent="0.2">
      <c r="B39" s="5" t="s">
        <v>115</v>
      </c>
      <c r="C39" s="2">
        <v>150</v>
      </c>
      <c r="D39" s="3">
        <f>Expenditure!AN4</f>
        <v>151</v>
      </c>
      <c r="E39" s="7">
        <f t="shared" si="3"/>
        <v>-1</v>
      </c>
      <c r="F39" s="3">
        <v>0</v>
      </c>
      <c r="G39" s="3">
        <f t="shared" si="1"/>
        <v>151</v>
      </c>
      <c r="H39" s="7">
        <f t="shared" si="2"/>
        <v>-1</v>
      </c>
      <c r="K39" s="5"/>
      <c r="L39" s="5"/>
      <c r="M39" s="110">
        <v>150</v>
      </c>
      <c r="N39" s="5" t="s">
        <v>199</v>
      </c>
      <c r="O39" s="5"/>
      <c r="P39" s="5"/>
      <c r="R39" s="5"/>
    </row>
    <row r="40" spans="1:19" x14ac:dyDescent="0.2">
      <c r="B40" s="5" t="s">
        <v>123</v>
      </c>
      <c r="C40" s="2">
        <v>200</v>
      </c>
      <c r="D40" s="3">
        <f>Expenditure!AP4</f>
        <v>265</v>
      </c>
      <c r="E40" s="7">
        <f t="shared" si="3"/>
        <v>-65</v>
      </c>
      <c r="F40" s="3">
        <v>0</v>
      </c>
      <c r="G40" s="3">
        <f t="shared" si="1"/>
        <v>265</v>
      </c>
      <c r="H40" s="7">
        <f t="shared" si="2"/>
        <v>-65</v>
      </c>
      <c r="K40" s="5"/>
      <c r="L40" s="5"/>
      <c r="M40" s="110">
        <v>200</v>
      </c>
      <c r="N40" s="5" t="s">
        <v>199</v>
      </c>
      <c r="O40" s="5"/>
      <c r="P40" s="5"/>
      <c r="R40" s="5"/>
    </row>
    <row r="41" spans="1:19" x14ac:dyDescent="0.2">
      <c r="B41" s="5" t="s">
        <v>288</v>
      </c>
      <c r="C41" s="2">
        <v>0</v>
      </c>
      <c r="D41" s="3">
        <f>Expenditure!Y4</f>
        <v>125</v>
      </c>
      <c r="E41" s="7">
        <f t="shared" ref="E41" si="4">SUM(C41-D41)</f>
        <v>-125</v>
      </c>
      <c r="F41" s="3">
        <v>0</v>
      </c>
      <c r="G41" s="3">
        <f t="shared" ref="G41" si="5">SUM(D41+F41)</f>
        <v>125</v>
      </c>
      <c r="H41" s="7">
        <f t="shared" ref="H41" si="6">SUM(C41-D41-F41)</f>
        <v>-125</v>
      </c>
      <c r="K41" s="5"/>
      <c r="L41" s="5"/>
      <c r="M41" s="110">
        <v>0</v>
      </c>
      <c r="O41" s="5"/>
      <c r="P41" s="5"/>
      <c r="R41" s="5"/>
    </row>
    <row r="42" spans="1:19" s="61" customFormat="1" ht="15" x14ac:dyDescent="0.25">
      <c r="A42" s="1"/>
      <c r="B42" s="61" t="s">
        <v>239</v>
      </c>
      <c r="C42" s="1">
        <v>0</v>
      </c>
      <c r="D42" s="55"/>
      <c r="E42" s="55"/>
      <c r="F42" s="55"/>
      <c r="G42" s="55"/>
      <c r="H42" s="55"/>
      <c r="M42" s="117">
        <v>500</v>
      </c>
      <c r="N42" s="61" t="s">
        <v>240</v>
      </c>
      <c r="Q42" s="118"/>
      <c r="S42" s="118"/>
    </row>
    <row r="43" spans="1:19" s="61" customFormat="1" ht="15" x14ac:dyDescent="0.25">
      <c r="A43" s="2"/>
      <c r="B43" s="62" t="s">
        <v>18</v>
      </c>
      <c r="C43" s="132">
        <f ca="1">SUM(C19:C45)</f>
        <v>20565</v>
      </c>
      <c r="D43" s="107">
        <f>SUM(D19:D41)</f>
        <v>24939.93</v>
      </c>
      <c r="E43" s="119">
        <f>SUM(E19:E40)</f>
        <v>-4249.93</v>
      </c>
      <c r="F43" s="107">
        <f>SUM(F19:F40)</f>
        <v>0</v>
      </c>
      <c r="G43" s="55">
        <f>SUM(D43+F43)</f>
        <v>24939.93</v>
      </c>
      <c r="H43" s="119">
        <f>SUM(H19:H40)</f>
        <v>-4249.93</v>
      </c>
      <c r="M43" s="117">
        <f>SUM(M19:M42)</f>
        <v>22953</v>
      </c>
      <c r="N43" s="5"/>
      <c r="O43" s="5"/>
      <c r="P43" s="5"/>
      <c r="Q43" s="111"/>
      <c r="S43" s="118"/>
    </row>
    <row r="44" spans="1:19" s="61" customFormat="1" ht="15" x14ac:dyDescent="0.25">
      <c r="A44" s="2"/>
      <c r="B44" s="120" t="s">
        <v>34</v>
      </c>
      <c r="C44" s="132">
        <f ca="1">SUM(C13+C18+C43)</f>
        <v>27480</v>
      </c>
      <c r="D44" s="107">
        <f>SUM(D13+D18+D43)</f>
        <v>31760.83</v>
      </c>
      <c r="E44" s="141">
        <f>SUM(E13+E18+E43)</f>
        <v>-4155.83</v>
      </c>
      <c r="F44" s="107">
        <f>SUM(F13+F18+F43)</f>
        <v>0</v>
      </c>
      <c r="G44" s="55">
        <f>SUM(D44+F44)</f>
        <v>31760.83</v>
      </c>
      <c r="H44" s="119">
        <f>SUM(H13+H18+H43)</f>
        <v>-4155.83</v>
      </c>
      <c r="M44" s="117">
        <f>SUM(M13+M18+M43)</f>
        <v>30143</v>
      </c>
      <c r="N44" s="5"/>
      <c r="O44" s="5"/>
      <c r="P44" s="5"/>
      <c r="Q44" s="111"/>
      <c r="S44" s="118"/>
    </row>
    <row r="45" spans="1:19" s="61" customFormat="1" ht="15" x14ac:dyDescent="0.25">
      <c r="A45" s="2"/>
      <c r="B45" s="120"/>
      <c r="C45" s="107"/>
      <c r="D45" s="121"/>
      <c r="E45" s="121"/>
      <c r="F45" s="121"/>
      <c r="G45" s="121"/>
      <c r="K45" s="61" t="s">
        <v>231</v>
      </c>
      <c r="M45" s="122">
        <v>591.70000000000005</v>
      </c>
      <c r="Q45" s="118"/>
      <c r="S45" s="118"/>
    </row>
    <row r="46" spans="1:19" s="61" customFormat="1" ht="15" x14ac:dyDescent="0.25">
      <c r="A46" s="2"/>
      <c r="B46" s="123"/>
      <c r="C46" s="107"/>
      <c r="D46" s="121"/>
      <c r="E46" s="121"/>
      <c r="F46" s="121"/>
      <c r="G46" s="121"/>
      <c r="K46" s="61" t="s">
        <v>232</v>
      </c>
      <c r="M46" s="124">
        <f>O3/M45</f>
        <v>45.230691228663169</v>
      </c>
      <c r="N46" s="61" t="s">
        <v>244</v>
      </c>
      <c r="P46" s="118"/>
      <c r="S46" s="118"/>
    </row>
    <row r="47" spans="1:19" s="61" customFormat="1" ht="15" x14ac:dyDescent="0.25">
      <c r="A47" s="2"/>
      <c r="B47" s="123"/>
      <c r="C47" s="1"/>
      <c r="D47" s="121"/>
      <c r="E47" s="121"/>
      <c r="F47" s="121"/>
      <c r="G47" s="121"/>
      <c r="K47" s="126" t="s">
        <v>233</v>
      </c>
      <c r="M47" s="127">
        <v>41.96</v>
      </c>
      <c r="N47" s="128" t="s">
        <v>243</v>
      </c>
      <c r="O47" s="128"/>
      <c r="P47" s="111"/>
      <c r="S47" s="118"/>
    </row>
    <row r="48" spans="1:19" s="61" customFormat="1" ht="15" x14ac:dyDescent="0.25">
      <c r="A48" s="2"/>
      <c r="B48" s="123"/>
      <c r="C48" s="1"/>
      <c r="D48" s="121"/>
      <c r="E48" s="121"/>
      <c r="F48" s="121"/>
      <c r="G48" s="121"/>
      <c r="K48" s="129" t="s">
        <v>234</v>
      </c>
      <c r="M48" s="127">
        <v>41.18</v>
      </c>
      <c r="N48" s="125"/>
      <c r="O48" s="5"/>
      <c r="P48" s="5"/>
      <c r="Q48" s="111"/>
      <c r="S48" s="118"/>
    </row>
    <row r="49" spans="1:19" s="61" customFormat="1" ht="15" x14ac:dyDescent="0.25">
      <c r="A49" s="2"/>
      <c r="B49" s="120"/>
      <c r="C49" s="1"/>
      <c r="D49" s="107"/>
      <c r="E49" s="107"/>
      <c r="F49" s="3"/>
      <c r="G49" s="3"/>
      <c r="K49" s="129" t="s">
        <v>235</v>
      </c>
      <c r="M49" s="127">
        <v>38.119999999999997</v>
      </c>
      <c r="O49" s="5"/>
      <c r="P49" s="5"/>
      <c r="Q49" s="111"/>
      <c r="S49" s="118"/>
    </row>
    <row r="50" spans="1:19" ht="15" x14ac:dyDescent="0.25">
      <c r="B50" s="130"/>
      <c r="C50" s="1"/>
      <c r="D50" s="1"/>
      <c r="E50" s="1"/>
      <c r="F50" s="107"/>
      <c r="G50" s="107"/>
      <c r="H50" s="107"/>
    </row>
    <row r="51" spans="1:19" x14ac:dyDescent="0.2">
      <c r="C51" s="112"/>
      <c r="D51" s="64"/>
      <c r="E51" s="64"/>
      <c r="F51" s="4"/>
      <c r="G51" s="4"/>
      <c r="H51" s="4"/>
    </row>
    <row r="52" spans="1:19" x14ac:dyDescent="0.2">
      <c r="C52" s="112"/>
      <c r="D52" s="64"/>
      <c r="E52" s="64"/>
      <c r="F52" s="4"/>
      <c r="G52" s="4"/>
      <c r="H52" s="4"/>
    </row>
    <row r="53" spans="1:19" x14ac:dyDescent="0.2">
      <c r="D53" s="64"/>
      <c r="E53" s="64"/>
      <c r="F53" s="4"/>
      <c r="G53" s="4"/>
      <c r="H53" s="4"/>
    </row>
    <row r="54" spans="1:19" ht="15" x14ac:dyDescent="0.25">
      <c r="B54" s="62"/>
      <c r="C54" s="64"/>
      <c r="D54" s="64"/>
      <c r="E54" s="64"/>
      <c r="F54" s="4"/>
      <c r="G54" s="4"/>
      <c r="H54" s="4"/>
    </row>
  </sheetData>
  <printOptions gridLines="1"/>
  <pageMargins left="3.937007874015748E-2" right="3.937007874015748E-2" top="0.19685039370078741" bottom="3.937007874015748E-2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"/>
  <sheetViews>
    <sheetView workbookViewId="0">
      <selection activeCell="D6" sqref="D6"/>
    </sheetView>
  </sheetViews>
  <sheetFormatPr defaultColWidth="9.140625" defaultRowHeight="12.75" x14ac:dyDescent="0.2"/>
  <cols>
    <col min="1" max="1" width="3.7109375" style="10" customWidth="1"/>
    <col min="2" max="2" width="40.7109375" style="10" customWidth="1"/>
    <col min="3" max="3" width="12.7109375" style="10" customWidth="1"/>
    <col min="4" max="4" width="14.7109375" style="10" customWidth="1"/>
    <col min="5" max="5" width="12.7109375" style="10" customWidth="1"/>
    <col min="6" max="6" width="10.7109375" style="10" customWidth="1"/>
    <col min="7" max="7" width="37.140625" style="10" customWidth="1"/>
    <col min="8" max="16384" width="9.140625" style="10"/>
  </cols>
  <sheetData>
    <row r="1" spans="1:7" ht="15.75" x14ac:dyDescent="0.25">
      <c r="A1" s="12"/>
      <c r="B1" s="13" t="s">
        <v>44</v>
      </c>
      <c r="C1" s="148" t="s">
        <v>45</v>
      </c>
      <c r="D1" s="148"/>
      <c r="E1" s="149" t="s">
        <v>43</v>
      </c>
      <c r="F1" s="150"/>
      <c r="G1" s="14" t="s">
        <v>46</v>
      </c>
    </row>
    <row r="2" spans="1:7" ht="15.75" x14ac:dyDescent="0.25">
      <c r="A2" s="15"/>
      <c r="B2" s="15"/>
      <c r="C2" s="16" t="s">
        <v>103</v>
      </c>
      <c r="D2" s="16" t="s">
        <v>116</v>
      </c>
      <c r="E2" s="17" t="s">
        <v>47</v>
      </c>
      <c r="F2" s="18" t="s">
        <v>48</v>
      </c>
      <c r="G2" s="19"/>
    </row>
    <row r="3" spans="1:7" ht="15" x14ac:dyDescent="0.2">
      <c r="A3" s="20">
        <v>1</v>
      </c>
      <c r="B3" s="21" t="s">
        <v>49</v>
      </c>
      <c r="C3" s="57">
        <v>35368</v>
      </c>
      <c r="D3" s="22">
        <v>42092</v>
      </c>
      <c r="E3" s="23"/>
      <c r="F3" s="29" t="s">
        <v>57</v>
      </c>
      <c r="G3" s="25"/>
    </row>
    <row r="4" spans="1:7" ht="15" x14ac:dyDescent="0.2">
      <c r="A4" s="77">
        <v>2</v>
      </c>
      <c r="B4" s="78" t="s">
        <v>50</v>
      </c>
      <c r="C4" s="79">
        <v>24570</v>
      </c>
      <c r="D4" s="80">
        <f>Income!G12</f>
        <v>24570</v>
      </c>
      <c r="E4" s="85">
        <f t="shared" ref="E4:E7" si="0">D4-C4</f>
        <v>0</v>
      </c>
      <c r="F4" s="86">
        <f t="shared" ref="F4:F11" si="1">E4/C4</f>
        <v>0</v>
      </c>
      <c r="G4" s="72"/>
    </row>
    <row r="5" spans="1:7" ht="60" x14ac:dyDescent="0.2">
      <c r="A5" s="77" t="s">
        <v>51</v>
      </c>
      <c r="B5" s="78" t="s">
        <v>52</v>
      </c>
      <c r="C5" s="79">
        <v>2389</v>
      </c>
      <c r="D5" s="80">
        <f>Income!F12-Income!G12+'Earmarked Reserves'!G10</f>
        <v>8189.2500000000009</v>
      </c>
      <c r="E5" s="85">
        <f t="shared" si="0"/>
        <v>5800.2500000000009</v>
      </c>
      <c r="F5" s="100">
        <f t="shared" si="1"/>
        <v>2.427898702385936</v>
      </c>
      <c r="G5" s="72" t="s">
        <v>291</v>
      </c>
    </row>
    <row r="6" spans="1:7" ht="15" customHeight="1" x14ac:dyDescent="0.2">
      <c r="A6" s="77" t="s">
        <v>53</v>
      </c>
      <c r="B6" s="101" t="s">
        <v>54</v>
      </c>
      <c r="C6" s="79">
        <v>5909</v>
      </c>
      <c r="D6" s="80">
        <f>Expenditure!K4</f>
        <v>6290.4</v>
      </c>
      <c r="E6" s="85">
        <f t="shared" si="0"/>
        <v>381.39999999999964</v>
      </c>
      <c r="F6" s="100">
        <f t="shared" si="1"/>
        <v>6.4545608393975232E-2</v>
      </c>
      <c r="G6" s="72"/>
    </row>
    <row r="7" spans="1:7" ht="15" x14ac:dyDescent="0.2">
      <c r="A7" s="20" t="s">
        <v>55</v>
      </c>
      <c r="B7" s="27" t="s">
        <v>56</v>
      </c>
      <c r="C7" s="58">
        <v>0</v>
      </c>
      <c r="D7" s="28">
        <v>0</v>
      </c>
      <c r="E7" s="23">
        <f t="shared" si="0"/>
        <v>0</v>
      </c>
      <c r="F7" s="29" t="s">
        <v>57</v>
      </c>
      <c r="G7" s="26"/>
    </row>
    <row r="8" spans="1:7" ht="45" x14ac:dyDescent="0.2">
      <c r="A8" s="77" t="s">
        <v>58</v>
      </c>
      <c r="B8" s="99" t="s">
        <v>59</v>
      </c>
      <c r="C8" s="79">
        <v>14326</v>
      </c>
      <c r="D8" s="80">
        <f>Expenditure!F4-Expenditure!K4</f>
        <v>27629.350000000013</v>
      </c>
      <c r="E8" s="85">
        <f>D8-C8</f>
        <v>13303.350000000013</v>
      </c>
      <c r="F8" s="100">
        <f t="shared" si="1"/>
        <v>0.92861580343431616</v>
      </c>
      <c r="G8" s="72" t="s">
        <v>306</v>
      </c>
    </row>
    <row r="9" spans="1:7" ht="15" x14ac:dyDescent="0.2">
      <c r="A9" s="20">
        <v>7</v>
      </c>
      <c r="B9" s="21" t="s">
        <v>60</v>
      </c>
      <c r="C9" s="57">
        <v>42092</v>
      </c>
      <c r="D9" s="22">
        <f>SUM(D3+D4+D5-D6-D7-D8)</f>
        <v>40931.499999999993</v>
      </c>
      <c r="E9" s="23"/>
      <c r="F9" s="63"/>
      <c r="G9" s="26"/>
    </row>
    <row r="10" spans="1:7" ht="15" x14ac:dyDescent="0.2">
      <c r="A10" s="77">
        <v>8</v>
      </c>
      <c r="B10" s="78" t="s">
        <v>61</v>
      </c>
      <c r="C10" s="79">
        <v>42092</v>
      </c>
      <c r="D10" s="80">
        <f>'Bank Rec'!H45</f>
        <v>40931.97</v>
      </c>
      <c r="E10" s="23"/>
      <c r="F10" s="63"/>
      <c r="G10" s="72"/>
    </row>
    <row r="11" spans="1:7" ht="15" x14ac:dyDescent="0.2">
      <c r="A11" s="20">
        <v>9</v>
      </c>
      <c r="B11" s="21" t="s">
        <v>62</v>
      </c>
      <c r="C11" s="57">
        <v>132890</v>
      </c>
      <c r="D11" s="22">
        <v>132890</v>
      </c>
      <c r="E11" s="23">
        <f t="shared" ref="E11" si="2">D11-C11</f>
        <v>0</v>
      </c>
      <c r="F11" s="24">
        <f t="shared" si="1"/>
        <v>0</v>
      </c>
      <c r="G11" s="30"/>
    </row>
    <row r="12" spans="1:7" ht="15" x14ac:dyDescent="0.2">
      <c r="A12" s="20">
        <v>10</v>
      </c>
      <c r="B12" s="21" t="s">
        <v>63</v>
      </c>
      <c r="C12" s="59">
        <v>0</v>
      </c>
      <c r="D12" s="23">
        <v>0</v>
      </c>
      <c r="E12" s="23">
        <v>0</v>
      </c>
      <c r="F12" s="29" t="s">
        <v>57</v>
      </c>
      <c r="G12" s="26"/>
    </row>
    <row r="13" spans="1:7" ht="15.75" x14ac:dyDescent="0.25">
      <c r="B13" s="31" t="s">
        <v>148</v>
      </c>
      <c r="D13" s="11"/>
      <c r="E13" s="32"/>
      <c r="F13" s="32"/>
      <c r="G13" s="32"/>
    </row>
  </sheetData>
  <mergeCells count="2">
    <mergeCell ref="C1:D1"/>
    <mergeCell ref="E1:F1"/>
  </mergeCells>
  <printOptions gridLines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B7A82-308A-4A7E-9612-653470385190}">
  <dimension ref="A1:H10"/>
  <sheetViews>
    <sheetView workbookViewId="0">
      <selection activeCell="E11" sqref="E11"/>
    </sheetView>
  </sheetViews>
  <sheetFormatPr defaultColWidth="9.140625" defaultRowHeight="15" x14ac:dyDescent="0.2"/>
  <cols>
    <col min="1" max="1" width="12.140625" style="91" bestFit="1" customWidth="1"/>
    <col min="2" max="2" width="7" style="91" customWidth="1"/>
    <col min="3" max="3" width="20" style="91" bestFit="1" customWidth="1"/>
    <col min="4" max="4" width="15.5703125" style="91" bestFit="1" customWidth="1"/>
    <col min="5" max="5" width="15.5703125" style="92" bestFit="1" customWidth="1"/>
    <col min="6" max="6" width="16.28515625" style="92" customWidth="1"/>
    <col min="7" max="7" width="10.85546875" style="92" bestFit="1" customWidth="1"/>
    <col min="8" max="8" width="9.140625" style="92"/>
    <col min="9" max="16384" width="9.140625" style="91"/>
  </cols>
  <sheetData>
    <row r="1" spans="1:8" ht="18" x14ac:dyDescent="0.25">
      <c r="C1" s="97" t="s">
        <v>129</v>
      </c>
    </row>
    <row r="2" spans="1:8" ht="18" x14ac:dyDescent="0.25">
      <c r="C2" s="97"/>
    </row>
    <row r="3" spans="1:8" s="17" customFormat="1" ht="31.5" x14ac:dyDescent="0.25">
      <c r="A3" s="17" t="s">
        <v>5</v>
      </c>
      <c r="B3" s="96" t="s">
        <v>127</v>
      </c>
      <c r="C3" s="96" t="s">
        <v>6</v>
      </c>
      <c r="D3" s="17" t="s">
        <v>23</v>
      </c>
      <c r="E3" s="89" t="s">
        <v>101</v>
      </c>
      <c r="F3" s="90" t="s">
        <v>1</v>
      </c>
      <c r="G3" s="89" t="s">
        <v>305</v>
      </c>
      <c r="H3" s="89"/>
    </row>
    <row r="4" spans="1:8" ht="15.75" x14ac:dyDescent="0.25">
      <c r="A4" s="91" t="s">
        <v>125</v>
      </c>
      <c r="B4" s="17" t="s">
        <v>83</v>
      </c>
      <c r="C4" s="91" t="s">
        <v>101</v>
      </c>
      <c r="D4" s="92">
        <v>1500</v>
      </c>
      <c r="E4" s="92">
        <v>1500</v>
      </c>
    </row>
    <row r="5" spans="1:8" ht="15.75" x14ac:dyDescent="0.25">
      <c r="B5" s="17" t="s">
        <v>83</v>
      </c>
      <c r="C5" s="93" t="s">
        <v>1</v>
      </c>
      <c r="D5" s="92">
        <v>500</v>
      </c>
      <c r="F5" s="92">
        <v>500</v>
      </c>
    </row>
    <row r="6" spans="1:8" ht="15.75" x14ac:dyDescent="0.25">
      <c r="A6" s="93"/>
      <c r="B6" s="17" t="s">
        <v>83</v>
      </c>
      <c r="C6" s="91" t="s">
        <v>101</v>
      </c>
      <c r="D6" s="92">
        <v>1000</v>
      </c>
      <c r="E6" s="92">
        <v>1000</v>
      </c>
    </row>
    <row r="7" spans="1:8" ht="15.75" x14ac:dyDescent="0.25">
      <c r="A7" s="93"/>
      <c r="B7" s="17" t="s">
        <v>83</v>
      </c>
      <c r="C7" s="93" t="s">
        <v>1</v>
      </c>
      <c r="D7" s="92">
        <v>100</v>
      </c>
      <c r="F7" s="92">
        <v>100</v>
      </c>
    </row>
    <row r="8" spans="1:8" ht="15.75" x14ac:dyDescent="0.25">
      <c r="A8" s="93" t="s">
        <v>262</v>
      </c>
      <c r="B8" s="17" t="s">
        <v>83</v>
      </c>
      <c r="C8" s="93" t="s">
        <v>305</v>
      </c>
      <c r="D8" s="92">
        <v>0.19</v>
      </c>
      <c r="G8" s="92">
        <v>0.19</v>
      </c>
    </row>
    <row r="9" spans="1:8" ht="15.75" x14ac:dyDescent="0.25">
      <c r="A9" s="93" t="s">
        <v>304</v>
      </c>
      <c r="B9" s="17" t="s">
        <v>83</v>
      </c>
      <c r="C9" s="93" t="s">
        <v>305</v>
      </c>
      <c r="D9" s="92">
        <v>1.68</v>
      </c>
      <c r="G9" s="92">
        <v>1.68</v>
      </c>
    </row>
    <row r="10" spans="1:8" ht="15.75" x14ac:dyDescent="0.25">
      <c r="A10" s="94" t="s">
        <v>67</v>
      </c>
      <c r="B10" s="94"/>
      <c r="C10" s="94"/>
      <c r="D10" s="95">
        <f>SUM(D4:D9)</f>
        <v>3101.87</v>
      </c>
      <c r="E10" s="95">
        <f>SUM(E4:E9)</f>
        <v>2500</v>
      </c>
      <c r="F10" s="95">
        <f>SUM(F4:F9)</f>
        <v>600</v>
      </c>
      <c r="G10" s="95">
        <f>SUM(G4:G9)</f>
        <v>1.8699999999999999</v>
      </c>
    </row>
  </sheetData>
  <printOptions gridLines="1"/>
  <pageMargins left="0.39370078740157483" right="0.19685039370078741" top="1.1811023622047245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Bank Rec</vt:lpstr>
      <vt:lpstr>Income</vt:lpstr>
      <vt:lpstr>Expenditure</vt:lpstr>
      <vt:lpstr>Budget</vt:lpstr>
      <vt:lpstr>Annual Return</vt:lpstr>
      <vt:lpstr>Earmarked Reserves</vt:lpstr>
      <vt:lpstr>Expenditure!Print_Area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The Clerk</cp:lastModifiedBy>
  <cp:lastPrinted>2022-06-27T12:20:17Z</cp:lastPrinted>
  <dcterms:created xsi:type="dcterms:W3CDTF">2008-12-04T17:26:23Z</dcterms:created>
  <dcterms:modified xsi:type="dcterms:W3CDTF">2022-06-27T12:21:50Z</dcterms:modified>
</cp:coreProperties>
</file>