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Clerk\Documents\PARISH COUNCILS\STEEPLE\Accounts\ACCOUNTS\2021-22\"/>
    </mc:Choice>
  </mc:AlternateContent>
  <xr:revisionPtr revIDLastSave="0" documentId="13_ncr:1_{BBDC164C-A548-4D79-B40F-04535B307A65}" xr6:coauthVersionLast="47" xr6:coauthVersionMax="47" xr10:uidLastSave="{00000000-0000-0000-0000-000000000000}"/>
  <workbookProtection workbookAlgorithmName="SHA-512" workbookHashValue="yYqK2Erg7BWU2YLaxcEdSbRUYrDcxXuGcq78AlKP0fqJqlUK+WM1z0PyxnY4M1vkgw2veoNir7nNbLU02GIoqg==" workbookSaltValue="g49jYw23VdcUJGJEZ6gepA==" workbookSpinCount="100000" lockStructure="1"/>
  <bookViews>
    <workbookView xWindow="-120" yWindow="-120" windowWidth="20730" windowHeight="11760" tabRatio="500" activeTab="2" xr2:uid="{00000000-000D-0000-FFFF-FFFF00000000}"/>
  </bookViews>
  <sheets>
    <sheet name="Bank Rec" sheetId="1" r:id="rId1"/>
    <sheet name="Income" sheetId="2" r:id="rId2"/>
    <sheet name="Expenditure" sheetId="3" r:id="rId3"/>
    <sheet name="Budget" sheetId="4" r:id="rId4"/>
    <sheet name="Annual Return" sheetId="5" r:id="rId5"/>
  </sheets>
  <definedNames>
    <definedName name="_xlnm.Print_Area" localSheetId="2">Expenditure!$A$1:$V$79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5" l="1"/>
  <c r="C55" i="1"/>
  <c r="C57" i="1" s="1"/>
  <c r="C50" i="1"/>
  <c r="C47" i="1"/>
  <c r="C51" i="1" s="1"/>
  <c r="C58" i="1" s="1"/>
  <c r="D17" i="2" l="1"/>
  <c r="B47" i="1"/>
  <c r="B55" i="1"/>
  <c r="B57" i="1" s="1"/>
  <c r="F36" i="1" l="1"/>
  <c r="F38" i="1" s="1"/>
  <c r="F31" i="1"/>
  <c r="F28" i="1"/>
  <c r="F32" i="1" s="1"/>
  <c r="E36" i="1"/>
  <c r="E38" i="1" s="1"/>
  <c r="E31" i="1"/>
  <c r="E28" i="1"/>
  <c r="E32" i="1" s="1"/>
  <c r="J8" i="4"/>
  <c r="C32" i="4"/>
  <c r="J14" i="4"/>
  <c r="J37" i="4"/>
  <c r="D36" i="1"/>
  <c r="D38" i="1" s="1"/>
  <c r="D31" i="1"/>
  <c r="D28" i="1"/>
  <c r="C36" i="1"/>
  <c r="C38" i="1" s="1"/>
  <c r="C31" i="1"/>
  <c r="C28" i="1"/>
  <c r="C32" i="1" s="1"/>
  <c r="F39" i="1" l="1"/>
  <c r="E39" i="1"/>
  <c r="D32" i="1"/>
  <c r="D39" i="1" s="1"/>
  <c r="F32" i="4"/>
  <c r="C39" i="1"/>
  <c r="F10" i="4"/>
  <c r="G31" i="4"/>
  <c r="H31" i="4"/>
  <c r="E31" i="4"/>
  <c r="J32" i="4"/>
  <c r="B28" i="1"/>
  <c r="F33" i="4" l="1"/>
  <c r="B50" i="1"/>
  <c r="F17" i="1"/>
  <c r="F19" i="1" s="1"/>
  <c r="F12" i="1"/>
  <c r="F9" i="1"/>
  <c r="E17" i="1"/>
  <c r="E19" i="1" s="1"/>
  <c r="E12" i="1"/>
  <c r="E9" i="1"/>
  <c r="AF4" i="3"/>
  <c r="J16" i="2"/>
  <c r="B51" i="1" l="1"/>
  <c r="B58" i="1" s="1"/>
  <c r="F13" i="1"/>
  <c r="E13" i="1"/>
  <c r="F20" i="1" l="1"/>
  <c r="E20" i="1"/>
  <c r="D9" i="1"/>
  <c r="B31" i="1"/>
  <c r="B36" i="1"/>
  <c r="B38" i="1" s="1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F79" i="3"/>
  <c r="AA4" i="3"/>
  <c r="D28" i="4" s="1"/>
  <c r="G28" i="4" s="1"/>
  <c r="AB4" i="3"/>
  <c r="D22" i="4" s="1"/>
  <c r="G22" i="4" s="1"/>
  <c r="AC4" i="3"/>
  <c r="D21" i="4" s="1"/>
  <c r="G21" i="4" s="1"/>
  <c r="AD4" i="3"/>
  <c r="D14" i="4" s="1"/>
  <c r="AE4" i="3"/>
  <c r="D30" i="4" s="1"/>
  <c r="M4" i="3"/>
  <c r="D23" i="4" s="1"/>
  <c r="G23" i="4" s="1"/>
  <c r="N4" i="3"/>
  <c r="O4" i="3"/>
  <c r="D24" i="4" s="1"/>
  <c r="G24" i="4" s="1"/>
  <c r="P4" i="3"/>
  <c r="D12" i="4" s="1"/>
  <c r="G12" i="4" s="1"/>
  <c r="Q4" i="3"/>
  <c r="D18" i="4" s="1"/>
  <c r="G18" i="4" s="1"/>
  <c r="R4" i="3"/>
  <c r="D20" i="4" s="1"/>
  <c r="G20" i="4" s="1"/>
  <c r="S4" i="3"/>
  <c r="T4" i="3"/>
  <c r="D15" i="4" s="1"/>
  <c r="G15" i="4" s="1"/>
  <c r="U4" i="3"/>
  <c r="D17" i="4" s="1"/>
  <c r="G17" i="4" s="1"/>
  <c r="V4" i="3"/>
  <c r="D19" i="4" s="1"/>
  <c r="G19" i="4" s="1"/>
  <c r="W4" i="3"/>
  <c r="D16" i="4" s="1"/>
  <c r="G16" i="4" s="1"/>
  <c r="X4" i="3"/>
  <c r="D25" i="4" s="1"/>
  <c r="G25" i="4" s="1"/>
  <c r="Y4" i="3"/>
  <c r="D26" i="4" s="1"/>
  <c r="G26" i="4" s="1"/>
  <c r="Z4" i="3"/>
  <c r="D27" i="4" s="1"/>
  <c r="G27" i="4" s="1"/>
  <c r="L4" i="3"/>
  <c r="D11" i="4" s="1"/>
  <c r="G11" i="4" s="1"/>
  <c r="G4" i="3"/>
  <c r="D34" i="4" s="1"/>
  <c r="H4" i="3"/>
  <c r="D8" i="4" s="1"/>
  <c r="G8" i="4" s="1"/>
  <c r="I4" i="3"/>
  <c r="J4" i="3"/>
  <c r="D9" i="4" s="1"/>
  <c r="G9" i="4" s="1"/>
  <c r="F4" i="3"/>
  <c r="B12" i="4"/>
  <c r="B11" i="4"/>
  <c r="E14" i="5"/>
  <c r="E13" i="5"/>
  <c r="F13" i="5" s="1"/>
  <c r="E9" i="5"/>
  <c r="J13" i="4"/>
  <c r="C13" i="4"/>
  <c r="J10" i="4"/>
  <c r="C10" i="4"/>
  <c r="J6" i="4"/>
  <c r="C6" i="4"/>
  <c r="I16" i="2"/>
  <c r="H16" i="2"/>
  <c r="G16" i="2"/>
  <c r="D5" i="4" s="1"/>
  <c r="E5" i="4" s="1"/>
  <c r="F16" i="2"/>
  <c r="E16" i="2"/>
  <c r="D6" i="5" s="1"/>
  <c r="D16" i="2"/>
  <c r="D17" i="1"/>
  <c r="D19" i="1" s="1"/>
  <c r="C17" i="1"/>
  <c r="C19" i="1" s="1"/>
  <c r="B17" i="1"/>
  <c r="D12" i="1"/>
  <c r="D13" i="1" s="1"/>
  <c r="C12" i="1"/>
  <c r="B12" i="1"/>
  <c r="C9" i="1"/>
  <c r="B9" i="1"/>
  <c r="D4" i="4" l="1"/>
  <c r="G30" i="4"/>
  <c r="E30" i="4"/>
  <c r="H30" i="4"/>
  <c r="G14" i="4"/>
  <c r="E25" i="4"/>
  <c r="H25" i="4"/>
  <c r="H15" i="4"/>
  <c r="E15" i="4"/>
  <c r="E12" i="4"/>
  <c r="H12" i="4"/>
  <c r="H28" i="4"/>
  <c r="E28" i="4"/>
  <c r="E9" i="4"/>
  <c r="H9" i="4"/>
  <c r="H11" i="4"/>
  <c r="E11" i="4"/>
  <c r="H16" i="4"/>
  <c r="E16" i="4"/>
  <c r="E24" i="4"/>
  <c r="H24" i="4"/>
  <c r="H14" i="4"/>
  <c r="E14" i="4"/>
  <c r="H27" i="4"/>
  <c r="E27" i="4"/>
  <c r="H19" i="4"/>
  <c r="E19" i="4"/>
  <c r="E20" i="4"/>
  <c r="H20" i="4"/>
  <c r="E21" i="4"/>
  <c r="H21" i="4"/>
  <c r="H8" i="4"/>
  <c r="E8" i="4"/>
  <c r="H26" i="4"/>
  <c r="E26" i="4"/>
  <c r="E17" i="4"/>
  <c r="H17" i="4"/>
  <c r="H18" i="4"/>
  <c r="E18" i="4"/>
  <c r="H23" i="4"/>
  <c r="E23" i="4"/>
  <c r="H22" i="4"/>
  <c r="E22" i="4"/>
  <c r="C33" i="4"/>
  <c r="J33" i="4"/>
  <c r="B32" i="1"/>
  <c r="B39" i="1" s="1"/>
  <c r="K16" i="2"/>
  <c r="D20" i="1"/>
  <c r="F3" i="3"/>
  <c r="D29" i="4"/>
  <c r="G29" i="4" s="1"/>
  <c r="C13" i="1"/>
  <c r="C20" i="1" s="1"/>
  <c r="B13" i="1"/>
  <c r="K4" i="3"/>
  <c r="D8" i="5" s="1"/>
  <c r="E8" i="5" s="1"/>
  <c r="F8" i="5" s="1"/>
  <c r="E4" i="4"/>
  <c r="D3" i="4"/>
  <c r="D7" i="5"/>
  <c r="E7" i="5" s="1"/>
  <c r="F7" i="5" s="1"/>
  <c r="E6" i="5"/>
  <c r="F6" i="5" s="1"/>
  <c r="D13" i="4"/>
  <c r="D10" i="4"/>
  <c r="K3" i="4" l="1"/>
  <c r="K6" i="4" s="1"/>
  <c r="J35" i="4"/>
  <c r="D32" i="4"/>
  <c r="G32" i="4"/>
  <c r="H10" i="4"/>
  <c r="G10" i="4"/>
  <c r="G13" i="4"/>
  <c r="H13" i="4"/>
  <c r="E13" i="4"/>
  <c r="E10" i="4"/>
  <c r="H29" i="4"/>
  <c r="H32" i="4" s="1"/>
  <c r="E29" i="4"/>
  <c r="E32" i="4" s="1"/>
  <c r="E3" i="4"/>
  <c r="J39" i="4"/>
  <c r="D10" i="5"/>
  <c r="E10" i="5" s="1"/>
  <c r="F10" i="5" s="1"/>
  <c r="D6" i="4"/>
  <c r="E6" i="4" l="1"/>
  <c r="D33" i="4"/>
  <c r="D11" i="5"/>
  <c r="G33" i="4" l="1"/>
  <c r="H33" i="4"/>
  <c r="E33" i="4"/>
  <c r="D35" i="4"/>
  <c r="B19" i="1"/>
  <c r="B20" i="1" s="1"/>
</calcChain>
</file>

<file path=xl/sharedStrings.xml><?xml version="1.0" encoding="utf-8"?>
<sst xmlns="http://schemas.openxmlformats.org/spreadsheetml/2006/main" count="472" uniqueCount="229">
  <si>
    <t>BANK RECONCILITION</t>
  </si>
  <si>
    <t>Bank Balance as at</t>
  </si>
  <si>
    <t>Total</t>
  </si>
  <si>
    <t>Less Unpresented cheques</t>
  </si>
  <si>
    <t>Total of unpresented cheques</t>
  </si>
  <si>
    <t>Net Bank Balances as at</t>
  </si>
  <si>
    <t>CASH BOOK</t>
  </si>
  <si>
    <t>Plus Receipts</t>
  </si>
  <si>
    <t>Less Payments</t>
  </si>
  <si>
    <t>Grand Total</t>
  </si>
  <si>
    <t>Difference</t>
  </si>
  <si>
    <t>Date</t>
  </si>
  <si>
    <t>Rec</t>
  </si>
  <si>
    <t>Detail</t>
  </si>
  <si>
    <t xml:space="preserve">PRECEPT </t>
  </si>
  <si>
    <t>GRANTS</t>
  </si>
  <si>
    <t>INTEREST</t>
  </si>
  <si>
    <t>OTHER</t>
  </si>
  <si>
    <t>VAT</t>
  </si>
  <si>
    <t>R</t>
  </si>
  <si>
    <t>Chq.</t>
  </si>
  <si>
    <t>Bank</t>
  </si>
  <si>
    <t>Amount</t>
  </si>
  <si>
    <t>Salary</t>
  </si>
  <si>
    <t>Overtime</t>
  </si>
  <si>
    <t>Office Allowance</t>
  </si>
  <si>
    <t>Total Staff Costs</t>
  </si>
  <si>
    <t>Street Lighting</t>
  </si>
  <si>
    <t>Insurance</t>
  </si>
  <si>
    <t>Subscriptions</t>
  </si>
  <si>
    <t>Training</t>
  </si>
  <si>
    <t>Donations &amp; S137</t>
  </si>
  <si>
    <t>Grass Cutting</t>
  </si>
  <si>
    <t>Website</t>
  </si>
  <si>
    <t>No.</t>
  </si>
  <si>
    <t>Rec.</t>
  </si>
  <si>
    <t>Totals to date</t>
  </si>
  <si>
    <t>MSJ Garwood - Grass Cutting</t>
  </si>
  <si>
    <t>2020/21</t>
  </si>
  <si>
    <t>Income</t>
  </si>
  <si>
    <t>Precept</t>
  </si>
  <si>
    <t>Interest</t>
  </si>
  <si>
    <t>TOTAL</t>
  </si>
  <si>
    <t>Exp.</t>
  </si>
  <si>
    <t>Staff</t>
  </si>
  <si>
    <t>Adm.</t>
  </si>
  <si>
    <t>Audit Fees</t>
  </si>
  <si>
    <t xml:space="preserve">General </t>
  </si>
  <si>
    <t>Meeting cost</t>
  </si>
  <si>
    <t>EALC/NALC Subscriptions</t>
  </si>
  <si>
    <t>Election</t>
  </si>
  <si>
    <t>GRAND TOTAL</t>
  </si>
  <si>
    <t>Tax Base</t>
  </si>
  <si>
    <t>Band D 2020/21</t>
  </si>
  <si>
    <t>TOTAL in Expenditure account</t>
  </si>
  <si>
    <t xml:space="preserve"> </t>
  </si>
  <si>
    <t>Accounts Heading</t>
  </si>
  <si>
    <t>Volume (£)</t>
  </si>
  <si>
    <t>Explanation (Rounded Values)</t>
  </si>
  <si>
    <t>(£)</t>
  </si>
  <si>
    <t>%</t>
  </si>
  <si>
    <t>Balances brought forward</t>
  </si>
  <si>
    <t>+ Annual B7Precept</t>
  </si>
  <si>
    <t>+ Total Other Receipts</t>
  </si>
  <si>
    <t>Closure of Santandar account of £1423</t>
  </si>
  <si>
    <t>4*</t>
  </si>
  <si>
    <t>- Staff Costs</t>
  </si>
  <si>
    <t>5*</t>
  </si>
  <si>
    <t>- Loan Interest/Capital Repayments</t>
  </si>
  <si>
    <t>6*</t>
  </si>
  <si>
    <t>- All Other Payments</t>
  </si>
  <si>
    <t>= Balances Carried Forward</t>
  </si>
  <si>
    <t>Total Cash and Investments</t>
  </si>
  <si>
    <t>Total Fixed Assets</t>
  </si>
  <si>
    <t>Total Borrowings</t>
  </si>
  <si>
    <t>MDC Precept</t>
  </si>
  <si>
    <t>26.04.21</t>
  </si>
  <si>
    <t>07.06.21</t>
  </si>
  <si>
    <t>Barclays Bank Interest 20386251</t>
  </si>
  <si>
    <t>27.07.21</t>
  </si>
  <si>
    <t>Sutcliffe Play Refund</t>
  </si>
  <si>
    <t>12.08.21</t>
  </si>
  <si>
    <t>Ayletts Charity cheque</t>
  </si>
  <si>
    <t>2021/22</t>
  </si>
  <si>
    <t>Admin / IT</t>
  </si>
  <si>
    <t>Travel Expenses</t>
  </si>
  <si>
    <t>Donation / S137</t>
  </si>
  <si>
    <t>Playing Field</t>
  </si>
  <si>
    <t>Meeting Costs</t>
  </si>
  <si>
    <t>Play Equip. Funds from Ayletts</t>
  </si>
  <si>
    <t>Play Equip. ECC/Aylets</t>
  </si>
  <si>
    <t>Community Food Hub</t>
  </si>
  <si>
    <t>Noticeboards</t>
  </si>
  <si>
    <t>TruCam</t>
  </si>
  <si>
    <t>Elections</t>
  </si>
  <si>
    <t>14.04.21</t>
  </si>
  <si>
    <t>BACS</t>
  </si>
  <si>
    <t>EALC Subscription</t>
  </si>
  <si>
    <t>Tru Cam</t>
  </si>
  <si>
    <t>Play Equip. from Ayletts fund</t>
  </si>
  <si>
    <t>ECC for Play Equipment</t>
  </si>
  <si>
    <t>S. Sayer Clerk Salary + Expenses</t>
  </si>
  <si>
    <t>HMRC Tax on Salary</t>
  </si>
  <si>
    <t xml:space="preserve">S. Sayer - Zoom rental </t>
  </si>
  <si>
    <t>British Gas - Street Lighting</t>
  </si>
  <si>
    <t>Richard Berry - New Noticeboard</t>
  </si>
  <si>
    <t>Balance as at 01.04.21</t>
  </si>
  <si>
    <t>S. Sayer - Stick ink</t>
  </si>
  <si>
    <t>Community Account</t>
  </si>
  <si>
    <t>Food Hub</t>
  </si>
  <si>
    <t>Ayletts</t>
  </si>
  <si>
    <t>30.04.21</t>
  </si>
  <si>
    <t>29.04.21</t>
  </si>
  <si>
    <t>07.04.21</t>
  </si>
  <si>
    <t>K. Davey - Food Bank</t>
  </si>
  <si>
    <t>31.05.21</t>
  </si>
  <si>
    <t>19.05.21</t>
  </si>
  <si>
    <t>Steeple Village Hall Trust - Meeting Cost</t>
  </si>
  <si>
    <t>D. G. Boldero - Repair to Swing</t>
  </si>
  <si>
    <t>TRANSFER BETWEEN A/Cs</t>
  </si>
  <si>
    <t>Transfer of Funds</t>
  </si>
  <si>
    <t>Transfer from Community account</t>
  </si>
  <si>
    <t>Auditing Solutions - 2019/20 Internal Audit</t>
  </si>
  <si>
    <t>16.06.21</t>
  </si>
  <si>
    <t>31.07.21</t>
  </si>
  <si>
    <t>Sutcliffe Play Equipment</t>
  </si>
  <si>
    <t>Cummins &amp; Jennings - Jubilee Clip</t>
  </si>
  <si>
    <t>Maldon District Council - Emptying Dog Bins</t>
  </si>
  <si>
    <t>11.08.21</t>
  </si>
  <si>
    <t>Maldon District Council - TruCam for May &amp; June</t>
  </si>
  <si>
    <t>S. Sayer Clerk Final Salary + Expenses</t>
  </si>
  <si>
    <t>Financial year ending 31.03.21</t>
  </si>
  <si>
    <t>30.06.21</t>
  </si>
  <si>
    <t>31.08.21</t>
  </si>
  <si>
    <t xml:space="preserve">Balance as at </t>
  </si>
  <si>
    <t>09.09.21</t>
  </si>
  <si>
    <t>PlayFix - Installing grass matting in Recreation Ground</t>
  </si>
  <si>
    <t>Kevin B. Money - Temporary Clerk salary</t>
  </si>
  <si>
    <t>Unity Trust Bank - Current account</t>
  </si>
  <si>
    <t>Unity Trust Bank - EMR account</t>
  </si>
  <si>
    <t>Transfer of Funds to Unity Trust Bank to open account of £1000</t>
  </si>
  <si>
    <t>Bank Charges</t>
  </si>
  <si>
    <t>No election needed</t>
  </si>
  <si>
    <t>Subscription for website</t>
  </si>
  <si>
    <t>Cllr training at EALC</t>
  </si>
  <si>
    <t>Money in Aylett account £1054</t>
  </si>
  <si>
    <t>Unity Trust Bank charges</t>
  </si>
  <si>
    <t>Ayletts money</t>
  </si>
  <si>
    <t>30.09.21</t>
  </si>
  <si>
    <t>£16 per meeting x 11</t>
  </si>
  <si>
    <t>Same at 2021/22</t>
  </si>
  <si>
    <t>Self-Certified accounts - Internal audit only</t>
  </si>
  <si>
    <t>Not needed</t>
  </si>
  <si>
    <t>Paper, Ink, files &amp; Microsoft 365 subscription</t>
  </si>
  <si>
    <t>Clerk not claiming allowance</t>
  </si>
  <si>
    <t>Playing Field inc. Play inspect.</t>
  </si>
  <si>
    <t>Cllr £95 per day: Chairman £95 per day training = (5 x 3 x 2 = 570</t>
  </si>
  <si>
    <t>MDC Re-Charge for inspection</t>
  </si>
  <si>
    <t>06.09.21</t>
  </si>
  <si>
    <t>13.10.21</t>
  </si>
  <si>
    <t>Steeple Village Hall - Meeting cost 11.08.21</t>
  </si>
  <si>
    <t>Steeple Village Hall - Meeting cost 08.09.21</t>
  </si>
  <si>
    <t>MDC - Playing field and equipment Inspection</t>
  </si>
  <si>
    <t>Playing Field Inspection</t>
  </si>
  <si>
    <t>£20 to RBL + £20 Kids group</t>
  </si>
  <si>
    <t>No Upkeep of notice boards needed</t>
  </si>
  <si>
    <t>10.11.21</t>
  </si>
  <si>
    <t>Royal British Legion - Poppy Appeal</t>
  </si>
  <si>
    <t>MDC - TruCam for July - September 2021</t>
  </si>
  <si>
    <t>Cancelled October 2021 - Review 2022</t>
  </si>
  <si>
    <t>MDC - TruCam for October 2021</t>
  </si>
  <si>
    <t>Budget 2021/22</t>
  </si>
  <si>
    <t>Projected Further Spend to 31.03.22</t>
  </si>
  <si>
    <t>STEEPLE PC ACTUAL AGAINST BUDGET REPORT</t>
  </si>
  <si>
    <t>Projected Total Spent of Budget as at 31.03.22</t>
  </si>
  <si>
    <t>Projected Left / Overspent in Budget as at 31.03.22</t>
  </si>
  <si>
    <t>Transfer of Funds from Commuinty a/c to Ayletts a/c £1000</t>
  </si>
  <si>
    <t>31.10.21</t>
  </si>
  <si>
    <t>Ref:</t>
  </si>
  <si>
    <t>£175 per cut x 16 cuts max. (20 cuts)</t>
  </si>
  <si>
    <t>Budget 2022/23 as at 10.11.21</t>
  </si>
  <si>
    <t>Band D 2022/23</t>
  </si>
  <si>
    <t>Band D 2021/22</t>
  </si>
  <si>
    <t>30.11.21</t>
  </si>
  <si>
    <t>Reduce to £1000 +£300 Community Group</t>
  </si>
  <si>
    <t>Reducing the Tax base increases the Band D figure</t>
  </si>
  <si>
    <t>No increase in Precept</t>
  </si>
  <si>
    <t>08.12.21</t>
  </si>
  <si>
    <t>Steeple Village Hall - Meeting cost 13.10.21</t>
  </si>
  <si>
    <t>Total VAT reclaim</t>
  </si>
  <si>
    <t>£50.92p pwk x 52</t>
  </si>
  <si>
    <t>31.12.21</t>
  </si>
  <si>
    <t>DD</t>
  </si>
  <si>
    <t>Unity Trust Bank - Service Charge</t>
  </si>
  <si>
    <t>Transfer from Ayletts account</t>
  </si>
  <si>
    <t>Transfer from Food account</t>
  </si>
  <si>
    <t>12.01.22</t>
  </si>
  <si>
    <t>Steeple Village Hall - Meeting cost 10.11.21</t>
  </si>
  <si>
    <t>Sutcliffe Play - Purchase of Roll Over Bar</t>
  </si>
  <si>
    <t>31.01.22</t>
  </si>
  <si>
    <t>Outstanding VAT claim</t>
  </si>
  <si>
    <t>Closure of account number 20449722</t>
  </si>
  <si>
    <t>Transfer from account number 20449722</t>
  </si>
  <si>
    <t>18.01.22</t>
  </si>
  <si>
    <t>To close account number 20449722 and transfer to 20449735 £23</t>
  </si>
  <si>
    <t>25.01.22</t>
  </si>
  <si>
    <t>HMRC VAT Refund - 01.04 - 30.11.21</t>
  </si>
  <si>
    <t>09.02.22</t>
  </si>
  <si>
    <t>PlayFix Ltd. - Install of Roll Over Bar in Recreation Ground</t>
  </si>
  <si>
    <t>Steeple Village Hall - Meeting cost 08.12.21</t>
  </si>
  <si>
    <t>Steeple Village Hall - Meeting cost 12.01.22</t>
  </si>
  <si>
    <t>Other Income/Grants/VAT Refund</t>
  </si>
  <si>
    <t>Clerk resignation and STPC appointing a Tempoary Clerk</t>
  </si>
  <si>
    <t>Bank Reconciliation 31st March 2022</t>
  </si>
  <si>
    <t>28.02.22</t>
  </si>
  <si>
    <t>08.02.22</t>
  </si>
  <si>
    <t>ECC Locality Fund LF107</t>
  </si>
  <si>
    <t>14.02.22</t>
  </si>
  <si>
    <t>09.03.22</t>
  </si>
  <si>
    <t>Total Income / Spend to Mar '22</t>
  </si>
  <si>
    <t>Left In Budget as at Mar '22</t>
  </si>
  <si>
    <t>Steeple Village Hall - Meeting cost 09.02.22</t>
  </si>
  <si>
    <t>Zurich Municipal - Insurance</t>
  </si>
  <si>
    <t>Magnus Furniture - New bench (Deposit)</t>
  </si>
  <si>
    <t>Magnus Furniture - New bench (Final payment)</t>
  </si>
  <si>
    <t>31.03.22</t>
  </si>
  <si>
    <t>£1669 New play equipment : £250 New notice board : £1336 Food bank expenditure : £230 Repair to play equipment : £730 Additional grass cutting cosats :</t>
  </si>
  <si>
    <t>New play equipment</t>
  </si>
  <si>
    <t>STPC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</si>
</sst>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\£* #,##0.00_-;&quot;-£&quot;* #,##0.00_-;_-\£* \-??_-;_-@_-"/>
    <numFmt numFmtId="165" formatCode="_-* #,##0.00_-;\-* #,##0.00_-;_-* \-??_-;_-@_-"/>
    <numFmt numFmtId="166" formatCode="[$-809]dd/mm/yyyy"/>
    <numFmt numFmtId="167" formatCode="_-* #,##0_-;\-* #,##0_-;_-* \-_-;_-@_-"/>
    <numFmt numFmtId="168" formatCode="0.000%"/>
  </numFmts>
  <fonts count="16" x14ac:knownFonts="1">
    <font>
      <sz val="10"/>
      <name val="Arial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rgb="FFFFFFFF"/>
      <name val="Calibri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u/>
      <sz val="12"/>
      <name val="Arial"/>
      <family val="2"/>
      <charset val="1"/>
    </font>
    <font>
      <sz val="12"/>
      <color rgb="FFFF000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 val="double"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4BACC6"/>
        <bgColor rgb="FF33996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0" fontId="4" fillId="2" borderId="0" applyBorder="0" applyProtection="0"/>
  </cellStyleXfs>
  <cellXfs count="11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2" fillId="0" borderId="0" xfId="0" applyNumberFormat="1" applyFont="1"/>
    <xf numFmtId="164" fontId="1" fillId="0" borderId="0" xfId="0" applyNumberFormat="1" applyFont="1" applyAlignment="1">
      <alignment horizontal="center"/>
    </xf>
    <xf numFmtId="1" fontId="1" fillId="0" borderId="0" xfId="1" applyNumberFormat="1" applyFont="1" applyBorder="1" applyAlignment="1" applyProtection="1">
      <alignment horizontal="center"/>
    </xf>
    <xf numFmtId="0" fontId="2" fillId="0" borderId="0" xfId="0" applyFont="1" applyAlignment="1">
      <alignment horizontal="right"/>
    </xf>
    <xf numFmtId="1" fontId="2" fillId="0" borderId="0" xfId="1" applyNumberFormat="1" applyFont="1" applyBorder="1" applyAlignment="1" applyProtection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1" fillId="3" borderId="0" xfId="0" applyFont="1" applyFill="1"/>
    <xf numFmtId="164" fontId="1" fillId="3" borderId="0" xfId="0" applyNumberFormat="1" applyFont="1" applyFill="1"/>
    <xf numFmtId="0" fontId="1" fillId="3" borderId="0" xfId="0" applyFont="1" applyFill="1" applyAlignment="1">
      <alignment horizontal="center"/>
    </xf>
    <xf numFmtId="1" fontId="1" fillId="0" borderId="0" xfId="1" applyNumberFormat="1" applyFont="1" applyBorder="1" applyAlignment="1" applyProtection="1">
      <alignment horizontal="right"/>
    </xf>
    <xf numFmtId="164" fontId="1" fillId="0" borderId="0" xfId="1" applyNumberFormat="1" applyFont="1" applyBorder="1" applyProtection="1"/>
    <xf numFmtId="164" fontId="2" fillId="0" borderId="0" xfId="1" applyNumberFormat="1" applyFont="1" applyBorder="1" applyAlignment="1" applyProtection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1" fillId="0" borderId="0" xfId="0" applyNumberFormat="1" applyFont="1"/>
    <xf numFmtId="165" fontId="3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" fontId="1" fillId="0" borderId="0" xfId="1" applyNumberFormat="1" applyFont="1" applyBorder="1" applyAlignment="1" applyProtection="1">
      <alignment horizontal="center" vertical="center"/>
    </xf>
    <xf numFmtId="1" fontId="2" fillId="0" borderId="0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1" applyNumberFormat="1" applyFont="1" applyBorder="1" applyAlignment="1" applyProtection="1">
      <alignment horizontal="center"/>
    </xf>
    <xf numFmtId="0" fontId="1" fillId="0" borderId="0" xfId="1" applyNumberFormat="1" applyFont="1" applyBorder="1" applyProtection="1"/>
    <xf numFmtId="0" fontId="1" fillId="4" borderId="0" xfId="0" applyFont="1" applyFill="1" applyAlignment="1">
      <alignment horizontal="center"/>
    </xf>
    <xf numFmtId="1" fontId="1" fillId="4" borderId="0" xfId="1" applyNumberFormat="1" applyFont="1" applyFill="1" applyBorder="1" applyAlignment="1" applyProtection="1">
      <alignment horizontal="center"/>
    </xf>
    <xf numFmtId="1" fontId="2" fillId="4" borderId="0" xfId="1" applyNumberFormat="1" applyFont="1" applyFill="1" applyBorder="1" applyAlignment="1" applyProtection="1">
      <alignment horizontal="center"/>
    </xf>
    <xf numFmtId="0" fontId="1" fillId="4" borderId="0" xfId="1" applyNumberFormat="1" applyFont="1" applyFill="1" applyBorder="1" applyProtection="1"/>
    <xf numFmtId="164" fontId="1" fillId="4" borderId="0" xfId="1" applyNumberFormat="1" applyFont="1" applyFill="1" applyBorder="1" applyProtection="1"/>
    <xf numFmtId="0" fontId="1" fillId="4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5" fillId="0" borderId="2" xfId="0" applyFont="1" applyBorder="1"/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9" fontId="5" fillId="0" borderId="3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 wrapText="1"/>
    </xf>
    <xf numFmtId="1" fontId="5" fillId="0" borderId="4" xfId="0" applyNumberFormat="1" applyFont="1" applyBorder="1" applyAlignment="1">
      <alignment vertical="top"/>
    </xf>
    <xf numFmtId="10" fontId="8" fillId="0" borderId="4" xfId="0" applyNumberFormat="1" applyFont="1" applyBorder="1" applyAlignment="1">
      <alignment vertical="top"/>
    </xf>
    <xf numFmtId="49" fontId="5" fillId="0" borderId="4" xfId="0" applyNumberFormat="1" applyFont="1" applyBorder="1" applyAlignment="1">
      <alignment wrapText="1"/>
    </xf>
    <xf numFmtId="0" fontId="5" fillId="0" borderId="4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/>
    </xf>
    <xf numFmtId="1" fontId="5" fillId="0" borderId="4" xfId="0" applyNumberFormat="1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right" vertical="top" wrapText="1"/>
    </xf>
    <xf numFmtId="10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167" fontId="5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1" fillId="0" borderId="0" xfId="0" applyNumberFormat="1" applyFont="1"/>
    <xf numFmtId="44" fontId="1" fillId="0" borderId="0" xfId="1" applyNumberFormat="1" applyFont="1" applyBorder="1" applyProtection="1"/>
    <xf numFmtId="43" fontId="1" fillId="0" borderId="0" xfId="0" applyNumberFormat="1" applyFont="1" applyAlignment="1">
      <alignment horizontal="center"/>
    </xf>
    <xf numFmtId="0" fontId="10" fillId="0" borderId="0" xfId="0" applyFont="1"/>
    <xf numFmtId="44" fontId="10" fillId="0" borderId="0" xfId="0" applyNumberFormat="1" applyFont="1"/>
    <xf numFmtId="44" fontId="1" fillId="0" borderId="0" xfId="0" applyNumberFormat="1" applyFont="1" applyAlignment="1">
      <alignment horizontal="center" wrapText="1"/>
    </xf>
    <xf numFmtId="44" fontId="1" fillId="0" borderId="0" xfId="0" applyNumberFormat="1" applyFont="1" applyAlignment="1">
      <alignment wrapText="1"/>
    </xf>
    <xf numFmtId="44" fontId="1" fillId="4" borderId="0" xfId="1" applyNumberFormat="1" applyFont="1" applyFill="1" applyBorder="1" applyProtection="1"/>
    <xf numFmtId="0" fontId="1" fillId="5" borderId="0" xfId="0" applyFont="1" applyFill="1"/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5" borderId="0" xfId="0" applyNumberFormat="1" applyFont="1" applyFill="1"/>
    <xf numFmtId="0" fontId="9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1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44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/>
    </xf>
    <xf numFmtId="44" fontId="13" fillId="0" borderId="0" xfId="0" applyNumberFormat="1" applyFont="1" applyAlignment="1">
      <alignment horizontal="center"/>
    </xf>
    <xf numFmtId="10" fontId="9" fillId="0" borderId="0" xfId="0" applyNumberFormat="1" applyFont="1"/>
    <xf numFmtId="1" fontId="13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44" fontId="13" fillId="0" borderId="0" xfId="0" applyNumberFormat="1" applyFont="1"/>
    <xf numFmtId="10" fontId="13" fillId="0" borderId="0" xfId="0" applyNumberFormat="1" applyFont="1"/>
    <xf numFmtId="0" fontId="9" fillId="0" borderId="0" xfId="0" applyFont="1" applyAlignment="1">
      <alignment horizontal="left"/>
    </xf>
    <xf numFmtId="44" fontId="14" fillId="0" borderId="0" xfId="0" applyNumberFormat="1" applyFont="1"/>
    <xf numFmtId="0" fontId="15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44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4" fontId="9" fillId="0" borderId="0" xfId="0" applyNumberFormat="1" applyFont="1"/>
    <xf numFmtId="2" fontId="13" fillId="0" borderId="0" xfId="0" applyNumberFormat="1" applyFont="1" applyAlignment="1">
      <alignment horizontal="center"/>
    </xf>
    <xf numFmtId="164" fontId="3" fillId="0" borderId="0" xfId="1" applyNumberFormat="1" applyFont="1" applyBorder="1" applyProtection="1"/>
    <xf numFmtId="44" fontId="11" fillId="0" borderId="0" xfId="0" applyNumberFormat="1" applyFont="1" applyAlignment="1">
      <alignment horizontal="center" wrapText="1"/>
    </xf>
    <xf numFmtId="44" fontId="1" fillId="4" borderId="0" xfId="0" applyNumberFormat="1" applyFont="1" applyFill="1"/>
    <xf numFmtId="44" fontId="2" fillId="0" borderId="0" xfId="0" applyNumberFormat="1" applyFont="1"/>
    <xf numFmtId="1" fontId="13" fillId="0" borderId="0" xfId="0" applyNumberFormat="1" applyFont="1" applyAlignment="1">
      <alignment horizontal="center" wrapText="1"/>
    </xf>
    <xf numFmtId="10" fontId="8" fillId="0" borderId="4" xfId="0" applyNumberFormat="1" applyFont="1" applyBorder="1" applyAlignment="1">
      <alignment vertical="center"/>
    </xf>
    <xf numFmtId="44" fontId="1" fillId="5" borderId="0" xfId="0" applyNumberFormat="1" applyFont="1" applyFill="1"/>
    <xf numFmtId="43" fontId="1" fillId="0" borderId="0" xfId="0" applyNumberFormat="1" applyFont="1"/>
    <xf numFmtId="0" fontId="1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164" fontId="1" fillId="7" borderId="0" xfId="0" applyNumberFormat="1" applyFont="1" applyFill="1"/>
    <xf numFmtId="164" fontId="1" fillId="6" borderId="0" xfId="0" applyNumberFormat="1" applyFont="1" applyFill="1"/>
    <xf numFmtId="165" fontId="1" fillId="6" borderId="0" xfId="0" applyNumberFormat="1" applyFont="1" applyFill="1"/>
    <xf numFmtId="164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Comma" xfId="1" builtinId="3"/>
    <cellStyle name="Excel Built-in Accent6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74"/>
  <sheetViews>
    <sheetView topLeftCell="A22" zoomScale="90" zoomScaleNormal="90" workbookViewId="0">
      <selection activeCell="C57" sqref="C57"/>
    </sheetView>
  </sheetViews>
  <sheetFormatPr defaultColWidth="9.140625" defaultRowHeight="14.25" x14ac:dyDescent="0.2"/>
  <cols>
    <col min="1" max="1" width="34" style="1" bestFit="1" customWidth="1"/>
    <col min="2" max="2" width="12.28515625" style="2" customWidth="1"/>
    <col min="3" max="3" width="12.7109375" style="3" customWidth="1"/>
    <col min="4" max="4" width="12.7109375" style="1" customWidth="1"/>
    <col min="5" max="6" width="12.7109375" style="2" customWidth="1"/>
    <col min="7" max="7" width="4.42578125" style="1" customWidth="1"/>
    <col min="8" max="8" width="14.28515625" style="2" customWidth="1"/>
    <col min="9" max="9" width="9.140625" style="1"/>
    <col min="10" max="10" width="12.7109375" style="1" customWidth="1"/>
    <col min="11" max="1020" width="9.140625" style="1"/>
  </cols>
  <sheetData>
    <row r="1" spans="1:13" ht="15" x14ac:dyDescent="0.25">
      <c r="B1" s="4" t="s">
        <v>0</v>
      </c>
    </row>
    <row r="2" spans="1:13" x14ac:dyDescent="0.2">
      <c r="A2" s="1" t="s">
        <v>131</v>
      </c>
    </row>
    <row r="3" spans="1:13" x14ac:dyDescent="0.2">
      <c r="A3" s="1" t="s">
        <v>1</v>
      </c>
      <c r="B3" s="5" t="s">
        <v>111</v>
      </c>
      <c r="C3" s="5" t="s">
        <v>115</v>
      </c>
      <c r="D3" s="3" t="s">
        <v>132</v>
      </c>
      <c r="E3" s="3" t="s">
        <v>124</v>
      </c>
      <c r="F3" s="5" t="s">
        <v>133</v>
      </c>
      <c r="G3" s="3"/>
      <c r="H3" s="5"/>
      <c r="I3" s="3"/>
      <c r="J3" s="3"/>
      <c r="K3" s="3"/>
      <c r="L3" s="3"/>
      <c r="M3" s="3"/>
    </row>
    <row r="4" spans="1:13" x14ac:dyDescent="0.2">
      <c r="A4" s="1" t="s">
        <v>108</v>
      </c>
      <c r="B4" s="2">
        <v>11171.75</v>
      </c>
      <c r="C4" s="2">
        <v>9865.14</v>
      </c>
      <c r="D4" s="2">
        <v>9573.4699999999993</v>
      </c>
      <c r="E4" s="2">
        <v>6833.39</v>
      </c>
      <c r="F4" s="2">
        <v>6163.78</v>
      </c>
      <c r="J4" s="2"/>
    </row>
    <row r="5" spans="1:13" x14ac:dyDescent="0.2">
      <c r="A5" s="1" t="s">
        <v>109</v>
      </c>
      <c r="B5" s="2">
        <v>61.92</v>
      </c>
      <c r="C5" s="2">
        <v>0</v>
      </c>
      <c r="D5" s="2">
        <v>0.02</v>
      </c>
      <c r="E5" s="2">
        <v>0.02</v>
      </c>
      <c r="F5" s="2">
        <v>0.02</v>
      </c>
      <c r="J5" s="2"/>
    </row>
    <row r="6" spans="1:13" x14ac:dyDescent="0.2">
      <c r="A6" s="1" t="s">
        <v>110</v>
      </c>
      <c r="B6" s="2">
        <v>1488.59</v>
      </c>
      <c r="C6" s="2">
        <v>1488.59</v>
      </c>
      <c r="D6" s="2">
        <v>988.63</v>
      </c>
      <c r="E6" s="2">
        <v>988.63</v>
      </c>
      <c r="F6" s="2">
        <v>1054.6300000000001</v>
      </c>
      <c r="G6" s="6"/>
      <c r="J6" s="2"/>
    </row>
    <row r="7" spans="1:13" x14ac:dyDescent="0.2">
      <c r="A7" s="1" t="s">
        <v>138</v>
      </c>
      <c r="C7" s="2"/>
      <c r="D7" s="2"/>
      <c r="G7" s="6"/>
      <c r="J7" s="2"/>
    </row>
    <row r="8" spans="1:13" x14ac:dyDescent="0.2">
      <c r="A8" s="1" t="s">
        <v>139</v>
      </c>
      <c r="C8" s="2"/>
      <c r="D8" s="2"/>
      <c r="G8" s="6"/>
      <c r="J8" s="2"/>
    </row>
    <row r="9" spans="1:13" ht="15" x14ac:dyDescent="0.25">
      <c r="A9" s="7" t="s">
        <v>2</v>
      </c>
      <c r="B9" s="4">
        <f>SUM(B4:B6)</f>
        <v>12722.26</v>
      </c>
      <c r="C9" s="4">
        <f>SUM(C4:C6)</f>
        <v>11353.73</v>
      </c>
      <c r="D9" s="4">
        <f>SUM(D4:D6)</f>
        <v>10562.119999999999</v>
      </c>
      <c r="E9" s="4">
        <f>SUM(E4:E6)</f>
        <v>7822.0400000000009</v>
      </c>
      <c r="F9" s="4">
        <f>SUM(F4:F6)</f>
        <v>7218.43</v>
      </c>
      <c r="G9" s="6"/>
      <c r="H9" s="4"/>
      <c r="J9" s="2"/>
    </row>
    <row r="10" spans="1:13" x14ac:dyDescent="0.2">
      <c r="A10" s="1" t="s">
        <v>3</v>
      </c>
      <c r="B10" s="2">
        <v>0</v>
      </c>
      <c r="C10" s="2">
        <v>0</v>
      </c>
      <c r="D10" s="2">
        <v>0</v>
      </c>
      <c r="E10" s="2">
        <v>0</v>
      </c>
      <c r="F10" s="2">
        <v>0.4</v>
      </c>
      <c r="G10" s="6"/>
      <c r="J10" s="2"/>
    </row>
    <row r="11" spans="1:13" x14ac:dyDescent="0.2">
      <c r="B11" s="2">
        <v>0</v>
      </c>
      <c r="C11" s="2">
        <v>4.79</v>
      </c>
      <c r="D11" s="2">
        <v>16</v>
      </c>
      <c r="E11" s="2">
        <v>0</v>
      </c>
      <c r="F11" s="2">
        <v>0</v>
      </c>
      <c r="G11" s="6"/>
      <c r="J11" s="2"/>
    </row>
    <row r="12" spans="1:13" x14ac:dyDescent="0.2">
      <c r="A12" s="1" t="s">
        <v>4</v>
      </c>
      <c r="B12" s="2">
        <f>SUM(B10:B11)</f>
        <v>0</v>
      </c>
      <c r="C12" s="2">
        <f>SUM(C10:C11)</f>
        <v>4.79</v>
      </c>
      <c r="D12" s="2">
        <f>SUM(D10:D11)</f>
        <v>16</v>
      </c>
      <c r="E12" s="2">
        <f>SUM(E10:E11)</f>
        <v>0</v>
      </c>
      <c r="F12" s="2">
        <f>SUM(F10:F11)</f>
        <v>0.4</v>
      </c>
      <c r="G12" s="6"/>
      <c r="J12" s="2"/>
    </row>
    <row r="13" spans="1:13" s="9" customFormat="1" ht="15" x14ac:dyDescent="0.25">
      <c r="A13" s="9" t="s">
        <v>5</v>
      </c>
      <c r="B13" s="4">
        <f>SUM(B9-B12)</f>
        <v>12722.26</v>
      </c>
      <c r="C13" s="4">
        <f>SUM(C9-C12)</f>
        <v>11348.939999999999</v>
      </c>
      <c r="D13" s="4">
        <f>SUM(D9-D12)</f>
        <v>10546.119999999999</v>
      </c>
      <c r="E13" s="4">
        <f>SUM(E9-E12)</f>
        <v>7822.0400000000009</v>
      </c>
      <c r="F13" s="4">
        <f>SUM(F9-F12)</f>
        <v>7218.0300000000007</v>
      </c>
      <c r="H13" s="4"/>
      <c r="J13" s="4"/>
    </row>
    <row r="14" spans="1:13" ht="15" x14ac:dyDescent="0.25">
      <c r="A14" s="9" t="s">
        <v>6</v>
      </c>
      <c r="C14" s="2"/>
      <c r="D14" s="2"/>
      <c r="J14" s="2"/>
    </row>
    <row r="15" spans="1:13" x14ac:dyDescent="0.2">
      <c r="A15" s="1" t="s">
        <v>134</v>
      </c>
      <c r="B15" s="2">
        <v>6198.03</v>
      </c>
      <c r="C15" s="2">
        <v>6198.03</v>
      </c>
      <c r="D15" s="2">
        <v>6198.03</v>
      </c>
      <c r="E15" s="2">
        <v>6198.03</v>
      </c>
      <c r="F15" s="2">
        <v>6198.03</v>
      </c>
      <c r="J15" s="2"/>
    </row>
    <row r="16" spans="1:13" x14ac:dyDescent="0.2">
      <c r="A16" s="1" t="s">
        <v>7</v>
      </c>
      <c r="B16" s="2">
        <v>8915</v>
      </c>
      <c r="C16" s="2">
        <v>8915</v>
      </c>
      <c r="D16" s="2">
        <v>8915.06</v>
      </c>
      <c r="E16" s="2">
        <v>9051.36</v>
      </c>
      <c r="F16" s="2">
        <v>9117.36</v>
      </c>
      <c r="J16" s="2"/>
    </row>
    <row r="17" spans="1:10" s="9" customFormat="1" ht="15" x14ac:dyDescent="0.25">
      <c r="A17" s="9" t="s">
        <v>2</v>
      </c>
      <c r="B17" s="4">
        <f>SUM(B15:B16)</f>
        <v>15113.029999999999</v>
      </c>
      <c r="C17" s="4">
        <f>SUM(C15:C16)</f>
        <v>15113.029999999999</v>
      </c>
      <c r="D17" s="4">
        <f>SUM(D15:D16)</f>
        <v>15113.09</v>
      </c>
      <c r="E17" s="4">
        <f>SUM(E15:E16)</f>
        <v>15249.39</v>
      </c>
      <c r="F17" s="4">
        <f>SUM(F15:F16)</f>
        <v>15315.39</v>
      </c>
      <c r="H17" s="4"/>
      <c r="J17" s="4"/>
    </row>
    <row r="18" spans="1:10" x14ac:dyDescent="0.2">
      <c r="A18" s="1" t="s">
        <v>8</v>
      </c>
      <c r="B18" s="2">
        <v>2390.77</v>
      </c>
      <c r="C18" s="2">
        <v>3764.09</v>
      </c>
      <c r="D18" s="2">
        <v>4566.97</v>
      </c>
      <c r="E18" s="2">
        <v>7427.35</v>
      </c>
      <c r="F18" s="2">
        <v>8097.36</v>
      </c>
      <c r="J18" s="2"/>
    </row>
    <row r="19" spans="1:10" s="9" customFormat="1" ht="15" x14ac:dyDescent="0.25">
      <c r="A19" s="9" t="s">
        <v>9</v>
      </c>
      <c r="B19" s="4">
        <f>SUM(B17-B18)</f>
        <v>12722.259999999998</v>
      </c>
      <c r="C19" s="4">
        <f>SUM(C17-C18)</f>
        <v>11348.939999999999</v>
      </c>
      <c r="D19" s="4">
        <f>SUM(D17-D18)</f>
        <v>10546.119999999999</v>
      </c>
      <c r="E19" s="4">
        <f>SUM(E17-E18)</f>
        <v>7822.0399999999991</v>
      </c>
      <c r="F19" s="4">
        <f>SUM(F17-F18)</f>
        <v>7218.03</v>
      </c>
      <c r="H19" s="4"/>
      <c r="J19" s="4"/>
    </row>
    <row r="20" spans="1:10" x14ac:dyDescent="0.2">
      <c r="A20" s="1" t="s">
        <v>10</v>
      </c>
      <c r="B20" s="2">
        <f>SUM(B13-B19)</f>
        <v>1.8189894035458565E-12</v>
      </c>
      <c r="C20" s="2">
        <f>SUM(C13-C19)</f>
        <v>0</v>
      </c>
      <c r="D20" s="2">
        <f>SUM(D13-D19)</f>
        <v>0</v>
      </c>
      <c r="E20" s="2">
        <f>SUM(E13-E19)</f>
        <v>1.8189894035458565E-12</v>
      </c>
      <c r="F20" s="2">
        <f>SUM(F13-F19)</f>
        <v>9.0949470177292824E-13</v>
      </c>
      <c r="J20" s="2"/>
    </row>
    <row r="21" spans="1:10" ht="7.5" customHeight="1" x14ac:dyDescent="0.2">
      <c r="A21" s="11"/>
      <c r="B21" s="12"/>
      <c r="C21" s="13"/>
      <c r="D21" s="11"/>
      <c r="E21" s="12"/>
      <c r="F21" s="12"/>
      <c r="H21" s="1"/>
    </row>
    <row r="22" spans="1:10" x14ac:dyDescent="0.2">
      <c r="A22" s="1" t="s">
        <v>1</v>
      </c>
      <c r="B22" s="5" t="s">
        <v>148</v>
      </c>
      <c r="C22" s="5" t="s">
        <v>177</v>
      </c>
      <c r="D22" s="3" t="s">
        <v>183</v>
      </c>
      <c r="E22" s="3" t="s">
        <v>191</v>
      </c>
      <c r="F22" s="3" t="s">
        <v>199</v>
      </c>
      <c r="G22" s="3"/>
      <c r="H22" s="5"/>
    </row>
    <row r="23" spans="1:10" x14ac:dyDescent="0.2">
      <c r="A23" s="1" t="s">
        <v>108</v>
      </c>
      <c r="B23" s="2">
        <v>5025.38</v>
      </c>
      <c r="C23" s="2">
        <v>3353.7</v>
      </c>
      <c r="D23" s="2">
        <v>0</v>
      </c>
      <c r="E23" s="2">
        <v>0</v>
      </c>
      <c r="F23" s="2">
        <v>0</v>
      </c>
    </row>
    <row r="24" spans="1:10" x14ac:dyDescent="0.2">
      <c r="A24" s="1" t="s">
        <v>109</v>
      </c>
      <c r="B24" s="2">
        <v>0.02</v>
      </c>
      <c r="C24" s="2">
        <v>0.02</v>
      </c>
      <c r="D24" s="2">
        <v>0.02</v>
      </c>
      <c r="E24" s="2">
        <v>0</v>
      </c>
      <c r="F24" s="2">
        <v>0</v>
      </c>
    </row>
    <row r="25" spans="1:10" x14ac:dyDescent="0.2">
      <c r="A25" s="1" t="s">
        <v>110</v>
      </c>
      <c r="B25" s="2">
        <v>1054.6600000000001</v>
      </c>
      <c r="C25" s="2">
        <v>1054.6600000000001</v>
      </c>
      <c r="D25" s="2">
        <v>1054.6600000000001</v>
      </c>
      <c r="E25" s="2">
        <v>0</v>
      </c>
      <c r="F25" s="2">
        <v>0</v>
      </c>
    </row>
    <row r="26" spans="1:10" x14ac:dyDescent="0.2">
      <c r="A26" s="1" t="s">
        <v>138</v>
      </c>
      <c r="B26" s="2">
        <v>0</v>
      </c>
      <c r="C26" s="2">
        <v>500</v>
      </c>
      <c r="D26" s="2">
        <v>3441.73</v>
      </c>
      <c r="E26" s="2">
        <v>4165.84</v>
      </c>
      <c r="F26" s="2">
        <v>4555.82</v>
      </c>
    </row>
    <row r="27" spans="1:10" x14ac:dyDescent="0.2">
      <c r="A27" s="1" t="s">
        <v>139</v>
      </c>
      <c r="B27" s="2">
        <v>0</v>
      </c>
      <c r="C27" s="2">
        <v>500</v>
      </c>
      <c r="D27" s="2">
        <v>50</v>
      </c>
      <c r="E27" s="2">
        <v>32</v>
      </c>
      <c r="F27" s="2">
        <v>0</v>
      </c>
    </row>
    <row r="28" spans="1:10" ht="15" x14ac:dyDescent="0.25">
      <c r="A28" s="7" t="s">
        <v>2</v>
      </c>
      <c r="B28" s="4">
        <f>SUM(B23:B27)</f>
        <v>6080.06</v>
      </c>
      <c r="C28" s="4">
        <f>SUM(C23:C27)</f>
        <v>5408.38</v>
      </c>
      <c r="D28" s="4">
        <f>SUM(D23:D27)</f>
        <v>4546.41</v>
      </c>
      <c r="E28" s="4">
        <f>SUM(E23:E27)</f>
        <v>4197.84</v>
      </c>
      <c r="F28" s="4">
        <f>SUM(F23:F27)</f>
        <v>4555.82</v>
      </c>
    </row>
    <row r="29" spans="1:10" x14ac:dyDescent="0.2">
      <c r="A29" s="1" t="s">
        <v>3</v>
      </c>
      <c r="C29" s="2">
        <v>32</v>
      </c>
      <c r="D29" s="2">
        <v>0</v>
      </c>
      <c r="E29" s="2">
        <v>0</v>
      </c>
      <c r="F29" s="2">
        <v>0</v>
      </c>
    </row>
    <row r="30" spans="1:10" x14ac:dyDescent="0.2">
      <c r="A30" s="14"/>
      <c r="B30" s="15"/>
      <c r="C30" s="15"/>
      <c r="D30" s="15"/>
      <c r="E30" s="15"/>
      <c r="F30" s="15"/>
    </row>
    <row r="31" spans="1:10" ht="15" x14ac:dyDescent="0.25">
      <c r="A31" s="1" t="s">
        <v>4</v>
      </c>
      <c r="B31" s="16">
        <f>SUM(B29:B30)</f>
        <v>0</v>
      </c>
      <c r="C31" s="16">
        <f>SUM(C29:C30)</f>
        <v>32</v>
      </c>
      <c r="D31" s="16">
        <f>SUM(D29:D30)</f>
        <v>0</v>
      </c>
      <c r="E31" s="16">
        <f>SUM(E29:E30)</f>
        <v>0</v>
      </c>
      <c r="F31" s="16">
        <f>SUM(F29:F30)</f>
        <v>0</v>
      </c>
    </row>
    <row r="32" spans="1:10" ht="15" x14ac:dyDescent="0.25">
      <c r="A32" s="9" t="s">
        <v>5</v>
      </c>
      <c r="B32" s="4">
        <f>SUM(B28-B31)</f>
        <v>6080.06</v>
      </c>
      <c r="C32" s="4">
        <f>SUM(C28-C31)</f>
        <v>5376.38</v>
      </c>
      <c r="D32" s="4">
        <f>SUM(D28-D31)</f>
        <v>4546.41</v>
      </c>
      <c r="E32" s="4">
        <f>SUM(E28-E31)</f>
        <v>4197.84</v>
      </c>
      <c r="F32" s="4">
        <f>SUM(F28-F31)</f>
        <v>4555.82</v>
      </c>
    </row>
    <row r="33" spans="1:6" ht="15" x14ac:dyDescent="0.25">
      <c r="A33" s="9" t="s">
        <v>6</v>
      </c>
      <c r="B33" s="5"/>
      <c r="C33" s="5"/>
      <c r="D33" s="5"/>
      <c r="E33" s="5"/>
      <c r="F33" s="5"/>
    </row>
    <row r="34" spans="1:6" x14ac:dyDescent="0.2">
      <c r="A34" s="1" t="s">
        <v>106</v>
      </c>
      <c r="B34" s="5">
        <v>6198.03</v>
      </c>
      <c r="C34" s="5">
        <v>6198.03</v>
      </c>
      <c r="D34" s="5">
        <v>6198.03</v>
      </c>
      <c r="E34" s="5">
        <v>6198.03</v>
      </c>
      <c r="F34" s="5">
        <v>6198.03</v>
      </c>
    </row>
    <row r="35" spans="1:6" x14ac:dyDescent="0.2">
      <c r="A35" s="1" t="s">
        <v>7</v>
      </c>
      <c r="B35" s="5">
        <v>9117.39</v>
      </c>
      <c r="C35" s="5">
        <v>9117.39</v>
      </c>
      <c r="D35" s="5">
        <v>9117.39</v>
      </c>
      <c r="E35" s="5">
        <v>9117.42</v>
      </c>
      <c r="F35" s="5">
        <v>10165.4</v>
      </c>
    </row>
    <row r="36" spans="1:6" ht="15" x14ac:dyDescent="0.25">
      <c r="A36" s="9" t="s">
        <v>2</v>
      </c>
      <c r="B36" s="4">
        <f>SUM(B34:B35)</f>
        <v>15315.419999999998</v>
      </c>
      <c r="C36" s="4">
        <f>SUM(C34:C35)</f>
        <v>15315.419999999998</v>
      </c>
      <c r="D36" s="4">
        <f>SUM(D34:D35)</f>
        <v>15315.419999999998</v>
      </c>
      <c r="E36" s="4">
        <f>SUM(E34:E35)</f>
        <v>15315.45</v>
      </c>
      <c r="F36" s="4">
        <f>SUM(F34:F35)</f>
        <v>16363.43</v>
      </c>
    </row>
    <row r="37" spans="1:6" x14ac:dyDescent="0.2">
      <c r="A37" s="1" t="s">
        <v>8</v>
      </c>
      <c r="B37" s="5">
        <v>9235.36</v>
      </c>
      <c r="C37" s="5">
        <v>9939.0400000000009</v>
      </c>
      <c r="D37" s="5">
        <v>10769.01</v>
      </c>
      <c r="E37" s="5">
        <v>11117.61</v>
      </c>
      <c r="F37" s="5">
        <v>11807.61</v>
      </c>
    </row>
    <row r="38" spans="1:6" ht="15" x14ac:dyDescent="0.25">
      <c r="A38" s="9" t="s">
        <v>9</v>
      </c>
      <c r="B38" s="4">
        <f>SUM(B36-B37)</f>
        <v>6080.0599999999977</v>
      </c>
      <c r="C38" s="4">
        <f>SUM(C36-C37)</f>
        <v>5376.3799999999974</v>
      </c>
      <c r="D38" s="4">
        <f>SUM(D36-D37)</f>
        <v>4546.409999999998</v>
      </c>
      <c r="E38" s="4">
        <f>SUM(E36-E37)</f>
        <v>4197.84</v>
      </c>
      <c r="F38" s="4">
        <f>SUM(F36-F37)</f>
        <v>4555.82</v>
      </c>
    </row>
    <row r="39" spans="1:6" x14ac:dyDescent="0.2">
      <c r="A39" s="1" t="s">
        <v>10</v>
      </c>
      <c r="B39" s="2">
        <f>SUM(B32-B38)</f>
        <v>2.7284841053187847E-12</v>
      </c>
      <c r="C39" s="2">
        <f>SUM(C32-C38)</f>
        <v>2.7284841053187847E-12</v>
      </c>
      <c r="D39" s="2">
        <f>SUM(D32-D38)</f>
        <v>1.8189894035458565E-12</v>
      </c>
      <c r="E39" s="2">
        <f>SUM(E32-E38)</f>
        <v>0</v>
      </c>
      <c r="F39" s="2">
        <f>SUM(F32-F38)</f>
        <v>0</v>
      </c>
    </row>
    <row r="40" spans="1:6" ht="5.25" customHeight="1" x14ac:dyDescent="0.2">
      <c r="A40" s="73"/>
      <c r="B40" s="74"/>
      <c r="C40" s="75"/>
      <c r="D40" s="73"/>
      <c r="E40" s="76"/>
      <c r="F40" s="76"/>
    </row>
    <row r="41" spans="1:6" x14ac:dyDescent="0.2">
      <c r="A41" s="1" t="s">
        <v>1</v>
      </c>
      <c r="B41" s="5" t="s">
        <v>214</v>
      </c>
      <c r="C41" s="5" t="s">
        <v>225</v>
      </c>
      <c r="D41" s="3"/>
      <c r="E41" s="5"/>
      <c r="F41" s="5"/>
    </row>
    <row r="42" spans="1:6" x14ac:dyDescent="0.2">
      <c r="A42" s="1" t="s">
        <v>108</v>
      </c>
      <c r="B42" s="2">
        <v>0</v>
      </c>
      <c r="C42" s="2">
        <v>0</v>
      </c>
      <c r="D42" s="2"/>
    </row>
    <row r="43" spans="1:6" x14ac:dyDescent="0.2">
      <c r="A43" s="1" t="s">
        <v>109</v>
      </c>
      <c r="B43" s="2">
        <v>0</v>
      </c>
      <c r="C43" s="2">
        <v>0</v>
      </c>
      <c r="D43" s="2"/>
    </row>
    <row r="44" spans="1:6" x14ac:dyDescent="0.2">
      <c r="A44" s="1" t="s">
        <v>110</v>
      </c>
      <c r="B44" s="2">
        <v>0</v>
      </c>
      <c r="C44" s="2">
        <v>0</v>
      </c>
      <c r="D44" s="2"/>
    </row>
    <row r="45" spans="1:6" x14ac:dyDescent="0.2">
      <c r="A45" s="1" t="s">
        <v>138</v>
      </c>
      <c r="B45" s="2">
        <v>4616.1400000000003</v>
      </c>
      <c r="C45" s="2">
        <v>3941.7</v>
      </c>
      <c r="D45" s="2"/>
    </row>
    <row r="46" spans="1:6" x14ac:dyDescent="0.2">
      <c r="A46" s="1" t="s">
        <v>139</v>
      </c>
      <c r="B46" s="2">
        <v>0</v>
      </c>
      <c r="C46" s="2">
        <v>0</v>
      </c>
      <c r="D46" s="2"/>
    </row>
    <row r="47" spans="1:6" ht="15" x14ac:dyDescent="0.25">
      <c r="A47" s="7" t="s">
        <v>2</v>
      </c>
      <c r="B47" s="4">
        <f>SUM(B42:B46)</f>
        <v>4616.1400000000003</v>
      </c>
      <c r="C47" s="4">
        <f>SUM(C42:C46)</f>
        <v>3941.7</v>
      </c>
      <c r="D47" s="4"/>
      <c r="E47" s="4"/>
    </row>
    <row r="48" spans="1:6" x14ac:dyDescent="0.2">
      <c r="A48" s="1" t="s">
        <v>3</v>
      </c>
      <c r="B48" s="2">
        <v>0</v>
      </c>
      <c r="C48" s="2">
        <v>0</v>
      </c>
      <c r="D48" s="2"/>
    </row>
    <row r="49" spans="1:5" x14ac:dyDescent="0.2">
      <c r="A49" s="14"/>
      <c r="B49" s="15"/>
      <c r="C49" s="15"/>
      <c r="D49" s="15"/>
      <c r="E49" s="15"/>
    </row>
    <row r="50" spans="1:5" ht="15" x14ac:dyDescent="0.25">
      <c r="A50" s="1" t="s">
        <v>4</v>
      </c>
      <c r="B50" s="16">
        <f>SUM(B48:B49)</f>
        <v>0</v>
      </c>
      <c r="C50" s="16">
        <f>SUM(C48:C49)</f>
        <v>0</v>
      </c>
      <c r="D50" s="16"/>
      <c r="E50" s="16"/>
    </row>
    <row r="51" spans="1:5" ht="15" x14ac:dyDescent="0.25">
      <c r="A51" s="9" t="s">
        <v>5</v>
      </c>
      <c r="B51" s="4">
        <f>SUM(B47-B50)</f>
        <v>4616.1400000000003</v>
      </c>
      <c r="C51" s="4">
        <f>SUM(C47-C50)</f>
        <v>3941.7</v>
      </c>
      <c r="D51" s="4"/>
      <c r="E51" s="4"/>
    </row>
    <row r="52" spans="1:5" ht="15" x14ac:dyDescent="0.25">
      <c r="A52" s="9" t="s">
        <v>6</v>
      </c>
      <c r="B52" s="5"/>
      <c r="C52" s="5"/>
      <c r="D52" s="5"/>
      <c r="E52" s="5"/>
    </row>
    <row r="53" spans="1:5" x14ac:dyDescent="0.2">
      <c r="A53" s="1" t="s">
        <v>106</v>
      </c>
      <c r="B53" s="5">
        <v>6198.03</v>
      </c>
      <c r="C53" s="5">
        <v>6198.03</v>
      </c>
      <c r="D53" s="5"/>
      <c r="E53" s="5"/>
    </row>
    <row r="54" spans="1:5" x14ac:dyDescent="0.2">
      <c r="A54" s="1" t="s">
        <v>7</v>
      </c>
      <c r="B54" s="5">
        <v>11285.4</v>
      </c>
      <c r="C54" s="5">
        <v>11285.4</v>
      </c>
      <c r="D54" s="5"/>
      <c r="E54" s="5"/>
    </row>
    <row r="55" spans="1:5" ht="15" x14ac:dyDescent="0.25">
      <c r="A55" s="9" t="s">
        <v>2</v>
      </c>
      <c r="B55" s="4">
        <f>SUM(B53:B54)</f>
        <v>17483.43</v>
      </c>
      <c r="C55" s="4">
        <f>SUM(C53:C54)</f>
        <v>17483.43</v>
      </c>
      <c r="D55" s="4"/>
      <c r="E55" s="4"/>
    </row>
    <row r="56" spans="1:5" x14ac:dyDescent="0.2">
      <c r="A56" s="1" t="s">
        <v>8</v>
      </c>
      <c r="B56" s="5">
        <v>12867.29</v>
      </c>
      <c r="C56" s="5">
        <v>13541.73</v>
      </c>
      <c r="D56" s="5"/>
      <c r="E56" s="5"/>
    </row>
    <row r="57" spans="1:5" ht="15" x14ac:dyDescent="0.25">
      <c r="A57" s="9" t="s">
        <v>9</v>
      </c>
      <c r="B57" s="4">
        <f>SUM(B55-B56)</f>
        <v>4616.1399999999994</v>
      </c>
      <c r="C57" s="4">
        <f>SUM(C55-C56)</f>
        <v>3941.7000000000007</v>
      </c>
      <c r="D57" s="4"/>
      <c r="E57" s="4"/>
    </row>
    <row r="58" spans="1:5" x14ac:dyDescent="0.2">
      <c r="A58" s="1" t="s">
        <v>10</v>
      </c>
      <c r="B58" s="2">
        <f>SUM(B51-B57)</f>
        <v>9.0949470177292824E-13</v>
      </c>
      <c r="C58" s="2">
        <f>SUM(C51-C57)</f>
        <v>-9.0949470177292824E-13</v>
      </c>
      <c r="D58" s="2"/>
    </row>
    <row r="59" spans="1:5" x14ac:dyDescent="0.2">
      <c r="B59" s="5"/>
    </row>
    <row r="60" spans="1:5" x14ac:dyDescent="0.2">
      <c r="B60" s="5"/>
    </row>
    <row r="61" spans="1:5" x14ac:dyDescent="0.2">
      <c r="B61" s="5"/>
    </row>
    <row r="62" spans="1:5" x14ac:dyDescent="0.2">
      <c r="B62" s="5"/>
    </row>
    <row r="63" spans="1:5" x14ac:dyDescent="0.2">
      <c r="B63" s="5"/>
    </row>
    <row r="64" spans="1:5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</sheetData>
  <printOptions gridLines="1"/>
  <pageMargins left="0.39370078740157483" right="0.39370078740157483" top="0.19685039370078741" bottom="0.19685039370078741" header="0" footer="0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7"/>
  <sheetViews>
    <sheetView zoomScaleNormal="100" workbookViewId="0">
      <selection activeCell="C15" sqref="C15"/>
    </sheetView>
  </sheetViews>
  <sheetFormatPr defaultColWidth="9.140625" defaultRowHeight="15" x14ac:dyDescent="0.25"/>
  <cols>
    <col min="1" max="1" width="10.7109375" style="3" customWidth="1"/>
    <col min="2" max="2" width="4.85546875" style="18" customWidth="1"/>
    <col min="3" max="3" width="38.85546875" style="1" customWidth="1"/>
    <col min="4" max="4" width="12.7109375" style="2" customWidth="1"/>
    <col min="5" max="6" width="11.7109375" style="2" customWidth="1"/>
    <col min="7" max="7" width="11.28515625" style="2" customWidth="1"/>
    <col min="8" max="8" width="12.7109375" style="2" customWidth="1"/>
    <col min="9" max="9" width="11.7109375" style="2" customWidth="1"/>
    <col min="10" max="10" width="14" style="71" customWidth="1"/>
    <col min="11" max="11" width="11.5703125" style="1" bestFit="1" customWidth="1"/>
    <col min="12" max="1024" width="9.140625" style="1"/>
  </cols>
  <sheetData>
    <row r="1" spans="1:15" ht="42.75" x14ac:dyDescent="0.2">
      <c r="A1" s="3" t="s">
        <v>11</v>
      </c>
      <c r="B1" s="3" t="s">
        <v>12</v>
      </c>
      <c r="C1" s="3" t="s">
        <v>13</v>
      </c>
      <c r="D1" s="5" t="s">
        <v>2</v>
      </c>
      <c r="E1" s="5" t="s">
        <v>14</v>
      </c>
      <c r="F1" s="5" t="s">
        <v>15</v>
      </c>
      <c r="G1" s="5" t="s">
        <v>16</v>
      </c>
      <c r="H1" s="5" t="s">
        <v>17</v>
      </c>
      <c r="I1" s="5" t="s">
        <v>18</v>
      </c>
      <c r="J1" s="70" t="s">
        <v>119</v>
      </c>
      <c r="K1" s="3"/>
      <c r="L1" s="3"/>
      <c r="M1" s="3"/>
      <c r="N1" s="3"/>
    </row>
    <row r="2" spans="1:15" x14ac:dyDescent="0.25">
      <c r="A2" s="3" t="s">
        <v>76</v>
      </c>
      <c r="B2" s="18" t="s">
        <v>19</v>
      </c>
      <c r="C2" s="1" t="s">
        <v>75</v>
      </c>
      <c r="D2" s="2">
        <v>8915</v>
      </c>
      <c r="E2" s="2">
        <v>8915</v>
      </c>
      <c r="J2" s="70"/>
    </row>
    <row r="3" spans="1:15" x14ac:dyDescent="0.25">
      <c r="A3" s="3" t="s">
        <v>77</v>
      </c>
      <c r="B3" s="18" t="s">
        <v>19</v>
      </c>
      <c r="C3" s="1" t="s">
        <v>78</v>
      </c>
      <c r="D3" s="2">
        <v>0.04</v>
      </c>
      <c r="G3" s="2">
        <v>0.04</v>
      </c>
      <c r="J3" s="70"/>
    </row>
    <row r="4" spans="1:15" x14ac:dyDescent="0.25">
      <c r="B4" s="18" t="s">
        <v>19</v>
      </c>
      <c r="C4" s="1" t="s">
        <v>78</v>
      </c>
      <c r="D4" s="2">
        <v>0.02</v>
      </c>
      <c r="G4" s="2">
        <v>0.02</v>
      </c>
      <c r="J4" s="70"/>
    </row>
    <row r="5" spans="1:15" x14ac:dyDescent="0.25">
      <c r="C5" s="68" t="s">
        <v>121</v>
      </c>
      <c r="D5" s="69">
        <v>0</v>
      </c>
      <c r="J5" s="71">
        <v>500</v>
      </c>
    </row>
    <row r="6" spans="1:15" x14ac:dyDescent="0.25">
      <c r="A6" s="3" t="s">
        <v>79</v>
      </c>
      <c r="B6" s="18" t="s">
        <v>19</v>
      </c>
      <c r="C6" s="1" t="s">
        <v>80</v>
      </c>
      <c r="D6" s="2">
        <v>136.30000000000001</v>
      </c>
      <c r="H6" s="2">
        <v>136.30000000000001</v>
      </c>
      <c r="J6" s="70"/>
    </row>
    <row r="7" spans="1:15" x14ac:dyDescent="0.25">
      <c r="A7" s="19" t="s">
        <v>81</v>
      </c>
      <c r="B7" s="20" t="s">
        <v>19</v>
      </c>
      <c r="C7" s="1" t="s">
        <v>82</v>
      </c>
      <c r="D7" s="2">
        <v>66</v>
      </c>
      <c r="H7" s="2">
        <v>66</v>
      </c>
      <c r="K7" s="21"/>
      <c r="L7" s="21"/>
      <c r="M7" s="21"/>
      <c r="N7" s="21"/>
      <c r="O7" s="21"/>
    </row>
    <row r="8" spans="1:15" x14ac:dyDescent="0.25">
      <c r="A8" s="3" t="s">
        <v>158</v>
      </c>
      <c r="B8" s="18" t="s">
        <v>19</v>
      </c>
      <c r="C8" s="1" t="s">
        <v>78</v>
      </c>
      <c r="D8" s="2">
        <v>0.03</v>
      </c>
      <c r="G8" s="2">
        <v>0.03</v>
      </c>
    </row>
    <row r="9" spans="1:15" x14ac:dyDescent="0.25">
      <c r="A9" s="3" t="s">
        <v>187</v>
      </c>
      <c r="B9" s="18" t="s">
        <v>19</v>
      </c>
      <c r="C9" s="1" t="s">
        <v>78</v>
      </c>
      <c r="D9" s="2">
        <v>0.03</v>
      </c>
      <c r="G9" s="2">
        <v>0.03</v>
      </c>
    </row>
    <row r="10" spans="1:15" x14ac:dyDescent="0.25">
      <c r="B10" s="18" t="s">
        <v>19</v>
      </c>
      <c r="C10" s="1" t="s">
        <v>194</v>
      </c>
      <c r="J10" s="71">
        <v>1054.69</v>
      </c>
    </row>
    <row r="11" spans="1:15" x14ac:dyDescent="0.25">
      <c r="B11" s="18" t="s">
        <v>19</v>
      </c>
      <c r="C11" s="1" t="s">
        <v>195</v>
      </c>
      <c r="J11" s="71">
        <v>0.02</v>
      </c>
    </row>
    <row r="12" spans="1:15" x14ac:dyDescent="0.25">
      <c r="A12" s="3" t="s">
        <v>203</v>
      </c>
      <c r="B12" s="18" t="s">
        <v>19</v>
      </c>
      <c r="C12" s="1" t="s">
        <v>202</v>
      </c>
      <c r="J12" s="71">
        <v>23</v>
      </c>
    </row>
    <row r="13" spans="1:15" x14ac:dyDescent="0.25">
      <c r="A13" s="3" t="s">
        <v>205</v>
      </c>
      <c r="B13" s="18" t="s">
        <v>19</v>
      </c>
      <c r="C13" s="1" t="s">
        <v>206</v>
      </c>
      <c r="D13" s="2">
        <v>1047.98</v>
      </c>
      <c r="I13" s="2">
        <v>1047.98</v>
      </c>
    </row>
    <row r="14" spans="1:15" x14ac:dyDescent="0.25">
      <c r="A14" s="19" t="s">
        <v>215</v>
      </c>
      <c r="B14" s="20" t="s">
        <v>19</v>
      </c>
      <c r="C14" s="1" t="s">
        <v>216</v>
      </c>
      <c r="D14" s="2">
        <v>1120</v>
      </c>
      <c r="F14" s="2">
        <v>1120</v>
      </c>
      <c r="K14" s="21"/>
      <c r="L14" s="21"/>
      <c r="M14" s="21"/>
      <c r="N14" s="21"/>
      <c r="O14" s="21"/>
    </row>
    <row r="15" spans="1:15" x14ac:dyDescent="0.25">
      <c r="A15" s="19"/>
      <c r="B15" s="20"/>
      <c r="K15" s="21"/>
      <c r="L15" s="21"/>
      <c r="M15" s="21"/>
      <c r="N15" s="21"/>
      <c r="O15" s="21"/>
    </row>
    <row r="16" spans="1:15" x14ac:dyDescent="0.25">
      <c r="A16" s="110"/>
      <c r="B16" s="111"/>
      <c r="C16" s="112"/>
      <c r="D16" s="113">
        <f t="shared" ref="D16:J16" si="0">SUM(D2:D14)</f>
        <v>11285.400000000001</v>
      </c>
      <c r="E16" s="114">
        <f t="shared" si="0"/>
        <v>8915</v>
      </c>
      <c r="F16" s="114">
        <f t="shared" si="0"/>
        <v>1120</v>
      </c>
      <c r="G16" s="114">
        <f t="shared" si="0"/>
        <v>0.12</v>
      </c>
      <c r="H16" s="114">
        <f t="shared" si="0"/>
        <v>202.3</v>
      </c>
      <c r="I16" s="114">
        <f t="shared" si="0"/>
        <v>1047.98</v>
      </c>
      <c r="J16" s="114">
        <f t="shared" si="0"/>
        <v>1577.71</v>
      </c>
      <c r="K16" s="115">
        <f>SUM(D16-E16)</f>
        <v>2370.4000000000015</v>
      </c>
      <c r="L16" s="22"/>
      <c r="M16" s="22"/>
      <c r="N16" s="22"/>
      <c r="O16" s="21"/>
    </row>
    <row r="17" spans="4:11" x14ac:dyDescent="0.25">
      <c r="D17" s="108">
        <f>SUM(E16+F16+G16+H16+I16)</f>
        <v>11285.4</v>
      </c>
      <c r="K17" s="109"/>
    </row>
  </sheetData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F516"/>
  <sheetViews>
    <sheetView tabSelected="1" zoomScaleNormal="100" workbookViewId="0">
      <pane ySplit="4" topLeftCell="A53" activePane="bottomLeft" state="frozen"/>
      <selection pane="bottomLeft" activeCell="E83" sqref="E83"/>
    </sheetView>
  </sheetViews>
  <sheetFormatPr defaultColWidth="9.140625" defaultRowHeight="15" outlineLevelCol="1" x14ac:dyDescent="0.25"/>
  <cols>
    <col min="1" max="1" width="9" style="3" customWidth="1"/>
    <col min="2" max="3" width="7.85546875" style="10" customWidth="1"/>
    <col min="4" max="4" width="5.5703125" style="23" customWidth="1"/>
    <col min="5" max="5" width="64" style="1" bestFit="1" customWidth="1"/>
    <col min="6" max="6" width="12.85546875" style="2" customWidth="1"/>
    <col min="7" max="7" width="11.5703125" style="2" customWidth="1" outlineLevel="1"/>
    <col min="8" max="8" width="12.85546875" style="2" customWidth="1"/>
    <col min="9" max="9" width="12" style="2" customWidth="1"/>
    <col min="10" max="11" width="19.7109375" style="2" customWidth="1"/>
    <col min="12" max="12" width="10.5703125" style="2" customWidth="1"/>
    <col min="13" max="13" width="12.42578125" style="2" customWidth="1"/>
    <col min="14" max="14" width="0.28515625" style="2" hidden="1" customWidth="1"/>
    <col min="15" max="15" width="11.7109375" style="2" customWidth="1"/>
    <col min="16" max="16" width="9.85546875" style="2" bestFit="1" customWidth="1"/>
    <col min="17" max="17" width="18" style="2" customWidth="1"/>
    <col min="18" max="18" width="12.5703125" style="2" customWidth="1"/>
    <col min="19" max="19" width="16.7109375" style="2" customWidth="1"/>
    <col min="20" max="20" width="11" style="2" customWidth="1"/>
    <col min="21" max="21" width="12.85546875" style="2" customWidth="1"/>
    <col min="22" max="22" width="10.85546875" style="2" bestFit="1" customWidth="1"/>
    <col min="23" max="23" width="11.7109375" style="65" customWidth="1"/>
    <col min="24" max="24" width="16.85546875" style="65" customWidth="1"/>
    <col min="25" max="25" width="12.7109375" style="65" customWidth="1"/>
    <col min="26" max="26" width="13.28515625" style="65" customWidth="1"/>
    <col min="27" max="27" width="15.7109375" style="65" customWidth="1"/>
    <col min="28" max="28" width="16.140625" style="65" customWidth="1"/>
    <col min="29" max="29" width="11" style="65" bestFit="1" customWidth="1"/>
    <col min="30" max="30" width="11.5703125" style="65" bestFit="1" customWidth="1"/>
    <col min="31" max="31" width="9.42578125" style="65" customWidth="1"/>
    <col min="32" max="32" width="11" style="65" customWidth="1"/>
    <col min="33" max="1020" width="9.140625" style="1"/>
  </cols>
  <sheetData>
    <row r="1" spans="1:32" s="3" customFormat="1" ht="45" x14ac:dyDescent="0.25">
      <c r="A1" s="18" t="s">
        <v>11</v>
      </c>
      <c r="B1" s="23" t="s">
        <v>20</v>
      </c>
      <c r="C1" s="23" t="s">
        <v>228</v>
      </c>
      <c r="D1" s="23" t="s">
        <v>21</v>
      </c>
      <c r="E1" s="18" t="s">
        <v>13</v>
      </c>
      <c r="F1" s="17" t="s">
        <v>22</v>
      </c>
      <c r="G1" s="17" t="s">
        <v>18</v>
      </c>
      <c r="H1" s="17" t="s">
        <v>23</v>
      </c>
      <c r="I1" s="17" t="s">
        <v>24</v>
      </c>
      <c r="J1" s="17" t="s">
        <v>25</v>
      </c>
      <c r="K1" s="17" t="s">
        <v>26</v>
      </c>
      <c r="L1" s="24" t="s">
        <v>84</v>
      </c>
      <c r="M1" s="17" t="s">
        <v>33</v>
      </c>
      <c r="N1" s="17"/>
      <c r="O1" s="24" t="s">
        <v>85</v>
      </c>
      <c r="P1" s="24" t="s">
        <v>46</v>
      </c>
      <c r="Q1" s="17" t="s">
        <v>29</v>
      </c>
      <c r="R1" s="24" t="s">
        <v>86</v>
      </c>
      <c r="S1" s="17" t="s">
        <v>87</v>
      </c>
      <c r="T1" s="24" t="s">
        <v>88</v>
      </c>
      <c r="U1" s="24" t="s">
        <v>28</v>
      </c>
      <c r="V1" s="17" t="s">
        <v>30</v>
      </c>
      <c r="W1" s="64" t="s">
        <v>27</v>
      </c>
      <c r="X1" s="64" t="s">
        <v>89</v>
      </c>
      <c r="Y1" s="64" t="s">
        <v>90</v>
      </c>
      <c r="Z1" s="64" t="s">
        <v>91</v>
      </c>
      <c r="AA1" s="64" t="s">
        <v>92</v>
      </c>
      <c r="AB1" s="64" t="s">
        <v>93</v>
      </c>
      <c r="AC1" s="64" t="s">
        <v>94</v>
      </c>
      <c r="AD1" s="64" t="s">
        <v>32</v>
      </c>
      <c r="AE1" s="64" t="s">
        <v>141</v>
      </c>
      <c r="AF1" s="103" t="s">
        <v>120</v>
      </c>
    </row>
    <row r="2" spans="1:32" x14ac:dyDescent="0.25">
      <c r="B2" s="23" t="s">
        <v>34</v>
      </c>
      <c r="C2" s="23" t="s">
        <v>178</v>
      </c>
      <c r="D2" s="23" t="s">
        <v>35</v>
      </c>
      <c r="I2" s="5"/>
      <c r="L2" s="5"/>
      <c r="N2" s="5"/>
      <c r="X2" s="105"/>
      <c r="Y2" s="105"/>
    </row>
    <row r="3" spans="1:32" x14ac:dyDescent="0.25">
      <c r="A3" s="67"/>
      <c r="E3" s="25"/>
      <c r="F3" s="12">
        <f>SUM(G79:AW79)</f>
        <v>13541.730000000001</v>
      </c>
      <c r="I3" s="5"/>
      <c r="L3" s="5"/>
      <c r="N3" s="5"/>
    </row>
    <row r="4" spans="1:32" s="1" customFormat="1" x14ac:dyDescent="0.25">
      <c r="B4" s="6"/>
      <c r="C4" s="6"/>
      <c r="D4" s="8"/>
      <c r="E4" s="25" t="s">
        <v>36</v>
      </c>
      <c r="F4" s="15">
        <f>SUM(F5:F78)</f>
        <v>13541.730000000001</v>
      </c>
      <c r="G4" s="15">
        <f>SUM(G5:G78)</f>
        <v>1243.74</v>
      </c>
      <c r="H4" s="15">
        <f>SUM(H5:H78)</f>
        <v>2715.5899999999997</v>
      </c>
      <c r="I4" s="15">
        <f>SUM(I5:I78)</f>
        <v>0</v>
      </c>
      <c r="J4" s="15">
        <f>SUM(J5:J78)</f>
        <v>127.53</v>
      </c>
      <c r="K4" s="15">
        <f>SUM(H4+I4+J4)</f>
        <v>2843.12</v>
      </c>
      <c r="L4" s="15">
        <f t="shared" ref="L4:AF4" si="0">SUM(L5:L78)</f>
        <v>71.009999999999991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135</v>
      </c>
      <c r="Q4" s="15">
        <f t="shared" si="0"/>
        <v>157.66999999999999</v>
      </c>
      <c r="R4" s="15">
        <f t="shared" si="0"/>
        <v>20</v>
      </c>
      <c r="S4" s="15">
        <f t="shared" si="0"/>
        <v>1124.6500000000001</v>
      </c>
      <c r="T4" s="15">
        <f t="shared" si="0"/>
        <v>164</v>
      </c>
      <c r="U4" s="15">
        <f t="shared" si="0"/>
        <v>409.8</v>
      </c>
      <c r="V4" s="15">
        <f t="shared" si="0"/>
        <v>0</v>
      </c>
      <c r="W4" s="66">
        <f t="shared" si="0"/>
        <v>217.12</v>
      </c>
      <c r="X4" s="66">
        <f t="shared" si="0"/>
        <v>1141.6100000000001</v>
      </c>
      <c r="Y4" s="66">
        <f t="shared" si="0"/>
        <v>1500</v>
      </c>
      <c r="Z4" s="66">
        <f t="shared" si="0"/>
        <v>1335.65</v>
      </c>
      <c r="AA4" s="66">
        <f t="shared" si="0"/>
        <v>250</v>
      </c>
      <c r="AB4" s="66">
        <f t="shared" si="0"/>
        <v>210.36</v>
      </c>
      <c r="AC4" s="66">
        <f t="shared" si="0"/>
        <v>0</v>
      </c>
      <c r="AD4" s="66">
        <f t="shared" si="0"/>
        <v>2655</v>
      </c>
      <c r="AE4" s="66">
        <f t="shared" si="0"/>
        <v>63</v>
      </c>
      <c r="AF4" s="66">
        <f t="shared" si="0"/>
        <v>0</v>
      </c>
    </row>
    <row r="5" spans="1:32" s="1" customFormat="1" x14ac:dyDescent="0.25">
      <c r="A5" s="1" t="s">
        <v>113</v>
      </c>
      <c r="B5" s="6" t="s">
        <v>96</v>
      </c>
      <c r="C5" s="6"/>
      <c r="D5" s="8" t="s">
        <v>19</v>
      </c>
      <c r="E5" s="29" t="s">
        <v>114</v>
      </c>
      <c r="F5" s="15">
        <v>239.73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66"/>
      <c r="X5" s="66"/>
      <c r="Y5" s="66"/>
      <c r="Z5" s="66">
        <v>239.73</v>
      </c>
      <c r="AA5" s="66"/>
      <c r="AB5" s="66"/>
      <c r="AC5" s="66"/>
      <c r="AD5" s="66"/>
      <c r="AE5" s="65"/>
      <c r="AF5" s="65"/>
    </row>
    <row r="6" spans="1:32" s="1" customFormat="1" x14ac:dyDescent="0.25">
      <c r="A6" s="1" t="s">
        <v>95</v>
      </c>
      <c r="B6" s="6" t="s">
        <v>96</v>
      </c>
      <c r="C6" s="6"/>
      <c r="D6" s="8" t="s">
        <v>19</v>
      </c>
      <c r="E6" s="29" t="s">
        <v>114</v>
      </c>
      <c r="F6" s="15">
        <v>534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66"/>
      <c r="X6" s="66"/>
      <c r="Y6" s="66"/>
      <c r="Z6" s="66">
        <v>534</v>
      </c>
      <c r="AA6" s="66"/>
      <c r="AB6" s="66"/>
      <c r="AC6" s="66"/>
      <c r="AD6" s="66"/>
      <c r="AE6" s="65"/>
      <c r="AF6" s="65"/>
    </row>
    <row r="7" spans="1:32" x14ac:dyDescent="0.25">
      <c r="B7" s="10" t="s">
        <v>96</v>
      </c>
      <c r="D7" s="23" t="s">
        <v>19</v>
      </c>
      <c r="E7" s="1" t="s">
        <v>97</v>
      </c>
      <c r="F7" s="2">
        <v>157.66999999999999</v>
      </c>
      <c r="Q7" s="2">
        <v>157.66999999999999</v>
      </c>
    </row>
    <row r="8" spans="1:32" x14ac:dyDescent="0.25">
      <c r="B8" s="10" t="s">
        <v>96</v>
      </c>
      <c r="D8" s="23" t="s">
        <v>19</v>
      </c>
      <c r="E8" s="1" t="s">
        <v>101</v>
      </c>
      <c r="F8" s="2">
        <v>208.33</v>
      </c>
      <c r="H8" s="2">
        <v>174.99</v>
      </c>
      <c r="J8" s="2">
        <v>28.34</v>
      </c>
      <c r="L8" s="2">
        <v>5</v>
      </c>
    </row>
    <row r="9" spans="1:32" ht="15" customHeight="1" x14ac:dyDescent="0.2">
      <c r="A9" s="26"/>
      <c r="B9" s="27" t="s">
        <v>96</v>
      </c>
      <c r="C9" s="27"/>
      <c r="D9" s="28" t="s">
        <v>19</v>
      </c>
      <c r="E9" s="29" t="s">
        <v>102</v>
      </c>
      <c r="F9" s="15">
        <v>30.4</v>
      </c>
      <c r="G9" s="30"/>
      <c r="H9" s="15">
        <v>30.4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32" x14ac:dyDescent="0.25">
      <c r="A10" s="1"/>
      <c r="B10" s="6" t="s">
        <v>96</v>
      </c>
      <c r="C10" s="6"/>
      <c r="D10" s="8" t="s">
        <v>19</v>
      </c>
      <c r="E10" s="29" t="s">
        <v>103</v>
      </c>
      <c r="F10" s="15">
        <v>4.79</v>
      </c>
      <c r="G10" s="30"/>
      <c r="H10" s="15"/>
      <c r="I10" s="15"/>
      <c r="J10" s="15"/>
      <c r="K10" s="15"/>
      <c r="L10" s="15">
        <v>4.79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32" x14ac:dyDescent="0.25">
      <c r="A11" s="1"/>
      <c r="B11" s="6" t="s">
        <v>96</v>
      </c>
      <c r="C11" s="6"/>
      <c r="D11" s="8" t="s">
        <v>19</v>
      </c>
      <c r="E11" s="31" t="s">
        <v>37</v>
      </c>
      <c r="F11" s="30">
        <v>348</v>
      </c>
      <c r="G11" s="30">
        <v>58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AD11" s="65">
        <v>290</v>
      </c>
    </row>
    <row r="12" spans="1:32" x14ac:dyDescent="0.25">
      <c r="A12" s="1"/>
      <c r="B12" s="3" t="s">
        <v>96</v>
      </c>
      <c r="C12" s="3"/>
      <c r="D12" s="18" t="s">
        <v>19</v>
      </c>
      <c r="E12" s="1" t="s">
        <v>104</v>
      </c>
      <c r="F12" s="2">
        <v>26.59</v>
      </c>
      <c r="G12" s="15">
        <v>4.5199999999999996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66">
        <v>22.07</v>
      </c>
      <c r="X12" s="66"/>
      <c r="Y12" s="66"/>
    </row>
    <row r="13" spans="1:32" ht="15" customHeight="1" x14ac:dyDescent="0.25">
      <c r="A13" s="1"/>
      <c r="B13" s="3" t="s">
        <v>96</v>
      </c>
      <c r="C13" s="3"/>
      <c r="D13" s="18" t="s">
        <v>19</v>
      </c>
      <c r="E13" s="1" t="s">
        <v>104</v>
      </c>
      <c r="F13" s="2">
        <v>72.27</v>
      </c>
      <c r="G13" s="15">
        <v>3.44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66">
        <v>68.83</v>
      </c>
      <c r="X13" s="66"/>
      <c r="Y13" s="66"/>
    </row>
    <row r="14" spans="1:32" x14ac:dyDescent="0.25">
      <c r="A14" s="19" t="s">
        <v>112</v>
      </c>
      <c r="B14" s="6" t="s">
        <v>96</v>
      </c>
      <c r="C14" s="6"/>
      <c r="D14" s="8" t="s">
        <v>19</v>
      </c>
      <c r="E14" s="31" t="s">
        <v>107</v>
      </c>
      <c r="F14" s="30">
        <v>18.989999999999998</v>
      </c>
      <c r="G14" s="30"/>
      <c r="H14" s="15"/>
      <c r="I14" s="15"/>
      <c r="J14" s="15"/>
      <c r="K14" s="15"/>
      <c r="L14" s="15">
        <v>18.989999999999998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32" x14ac:dyDescent="0.25">
      <c r="B15" s="6" t="s">
        <v>96</v>
      </c>
      <c r="C15" s="6"/>
      <c r="D15" s="8" t="s">
        <v>19</v>
      </c>
      <c r="E15" s="31" t="s">
        <v>105</v>
      </c>
      <c r="F15" s="30">
        <v>250</v>
      </c>
      <c r="G15" s="30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AA15" s="65">
        <v>250</v>
      </c>
    </row>
    <row r="16" spans="1:32" x14ac:dyDescent="0.25">
      <c r="B16" s="10" t="s">
        <v>96</v>
      </c>
      <c r="D16" s="23" t="s">
        <v>19</v>
      </c>
      <c r="E16" s="1" t="s">
        <v>114</v>
      </c>
      <c r="F16" s="2">
        <v>500</v>
      </c>
      <c r="Z16" s="65">
        <v>500</v>
      </c>
    </row>
    <row r="17" spans="1:30" x14ac:dyDescent="0.25">
      <c r="A17" s="3" t="s">
        <v>116</v>
      </c>
      <c r="B17" s="10" t="s">
        <v>96</v>
      </c>
      <c r="D17" s="23" t="s">
        <v>19</v>
      </c>
      <c r="E17" s="1" t="s">
        <v>114</v>
      </c>
      <c r="F17" s="2">
        <v>61.92</v>
      </c>
      <c r="Z17" s="65">
        <v>61.92</v>
      </c>
    </row>
    <row r="18" spans="1:30" x14ac:dyDescent="0.25">
      <c r="A18" s="19"/>
      <c r="B18" s="6" t="s">
        <v>96</v>
      </c>
      <c r="C18" s="6"/>
      <c r="D18" s="8" t="s">
        <v>19</v>
      </c>
      <c r="E18" s="31" t="s">
        <v>104</v>
      </c>
      <c r="F18" s="30">
        <v>4.25</v>
      </c>
      <c r="G18" s="30">
        <v>0.2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65">
        <v>4.05</v>
      </c>
    </row>
    <row r="19" spans="1:30" x14ac:dyDescent="0.25">
      <c r="B19" s="6" t="s">
        <v>96</v>
      </c>
      <c r="C19" s="6"/>
      <c r="D19" s="8" t="s">
        <v>19</v>
      </c>
      <c r="E19" s="31" t="s">
        <v>104</v>
      </c>
      <c r="F19" s="15">
        <v>61.55</v>
      </c>
      <c r="G19" s="15">
        <v>2.93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65">
        <v>58.62</v>
      </c>
    </row>
    <row r="20" spans="1:30" x14ac:dyDescent="0.25">
      <c r="B20" s="10" t="s">
        <v>96</v>
      </c>
      <c r="D20" s="23" t="s">
        <v>19</v>
      </c>
      <c r="E20" s="1" t="s">
        <v>37</v>
      </c>
      <c r="F20" s="2">
        <v>348</v>
      </c>
      <c r="G20" s="2">
        <v>58</v>
      </c>
      <c r="AD20" s="65">
        <v>290</v>
      </c>
    </row>
    <row r="21" spans="1:30" x14ac:dyDescent="0.25">
      <c r="A21" s="19"/>
      <c r="B21" s="6" t="s">
        <v>96</v>
      </c>
      <c r="C21" s="6"/>
      <c r="D21" s="8" t="s">
        <v>19</v>
      </c>
      <c r="E21" s="1" t="s">
        <v>101</v>
      </c>
      <c r="F21" s="30">
        <v>208.21</v>
      </c>
      <c r="G21" s="30"/>
      <c r="H21" s="15">
        <v>167.26</v>
      </c>
      <c r="I21" s="15"/>
      <c r="J21" s="15">
        <v>28.34</v>
      </c>
      <c r="K21" s="15"/>
      <c r="L21" s="15">
        <v>12.61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30" x14ac:dyDescent="0.25">
      <c r="B22" s="6" t="s">
        <v>96</v>
      </c>
      <c r="C22" s="6"/>
      <c r="D22" s="8" t="s">
        <v>19</v>
      </c>
      <c r="E22" s="31" t="s">
        <v>102</v>
      </c>
      <c r="F22" s="15">
        <v>28.8</v>
      </c>
      <c r="G22" s="15"/>
      <c r="H22" s="15">
        <v>28.8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30" x14ac:dyDescent="0.25">
      <c r="B23" s="6" t="s">
        <v>96</v>
      </c>
      <c r="C23" s="6"/>
      <c r="D23" s="8" t="s">
        <v>19</v>
      </c>
      <c r="E23" s="29" t="s">
        <v>103</v>
      </c>
      <c r="F23" s="2">
        <v>4.79</v>
      </c>
      <c r="G23" s="2">
        <v>0.79</v>
      </c>
      <c r="L23" s="2">
        <v>4</v>
      </c>
    </row>
    <row r="24" spans="1:30" x14ac:dyDescent="0.25">
      <c r="A24" s="19"/>
      <c r="B24" s="6" t="s">
        <v>96</v>
      </c>
      <c r="C24" s="6"/>
      <c r="D24" s="8" t="s">
        <v>19</v>
      </c>
      <c r="E24" s="31" t="s">
        <v>117</v>
      </c>
      <c r="F24" s="30">
        <v>16</v>
      </c>
      <c r="G24" s="30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>
        <v>16</v>
      </c>
      <c r="U24" s="15"/>
      <c r="V24" s="15"/>
    </row>
    <row r="25" spans="1:30" x14ac:dyDescent="0.25">
      <c r="B25" s="6" t="s">
        <v>96</v>
      </c>
      <c r="C25" s="6"/>
      <c r="D25" s="8" t="s">
        <v>19</v>
      </c>
      <c r="E25" s="31" t="s">
        <v>118</v>
      </c>
      <c r="F25" s="15">
        <v>230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>
        <v>230</v>
      </c>
      <c r="T25" s="15"/>
      <c r="U25" s="15"/>
      <c r="V25" s="15"/>
    </row>
    <row r="26" spans="1:30" x14ac:dyDescent="0.25">
      <c r="B26" s="10" t="s">
        <v>96</v>
      </c>
      <c r="D26" s="23" t="s">
        <v>19</v>
      </c>
      <c r="E26" s="1" t="s">
        <v>222</v>
      </c>
      <c r="F26" s="2">
        <v>409.8</v>
      </c>
      <c r="U26" s="2">
        <v>409.8</v>
      </c>
    </row>
    <row r="27" spans="1:30" x14ac:dyDescent="0.25">
      <c r="A27" s="19" t="s">
        <v>123</v>
      </c>
      <c r="B27" s="6"/>
      <c r="C27" s="6"/>
      <c r="D27" s="8" t="s">
        <v>19</v>
      </c>
      <c r="E27" s="31" t="s">
        <v>176</v>
      </c>
      <c r="F27" s="30">
        <v>0</v>
      </c>
      <c r="G27" s="30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30" x14ac:dyDescent="0.25">
      <c r="B28" s="6" t="s">
        <v>96</v>
      </c>
      <c r="C28" s="6"/>
      <c r="D28" s="8" t="s">
        <v>19</v>
      </c>
      <c r="E28" s="31" t="s">
        <v>104</v>
      </c>
      <c r="F28" s="15">
        <v>8.5</v>
      </c>
      <c r="G28" s="15">
        <v>0.2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65">
        <v>8.3000000000000007</v>
      </c>
    </row>
    <row r="29" spans="1:30" x14ac:dyDescent="0.25">
      <c r="B29" s="10" t="s">
        <v>96</v>
      </c>
      <c r="D29" s="23" t="s">
        <v>19</v>
      </c>
      <c r="E29" s="1" t="s">
        <v>104</v>
      </c>
      <c r="F29" s="2">
        <v>58.01</v>
      </c>
      <c r="G29" s="2">
        <v>2.76</v>
      </c>
      <c r="W29" s="65">
        <v>55.25</v>
      </c>
    </row>
    <row r="30" spans="1:30" x14ac:dyDescent="0.25">
      <c r="A30" s="19"/>
      <c r="B30" s="6" t="s">
        <v>96</v>
      </c>
      <c r="C30" s="6"/>
      <c r="D30" s="8" t="s">
        <v>19</v>
      </c>
      <c r="E30" s="31" t="s">
        <v>37</v>
      </c>
      <c r="F30" s="30">
        <v>348</v>
      </c>
      <c r="G30" s="30">
        <v>58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AD30" s="65">
        <v>290</v>
      </c>
    </row>
    <row r="31" spans="1:30" x14ac:dyDescent="0.25">
      <c r="B31" s="6" t="s">
        <v>96</v>
      </c>
      <c r="C31" s="6"/>
      <c r="D31" s="8" t="s">
        <v>19</v>
      </c>
      <c r="E31" s="1" t="s">
        <v>101</v>
      </c>
      <c r="F31" s="15">
        <v>205.58</v>
      </c>
      <c r="G31" s="15"/>
      <c r="H31" s="15">
        <v>172.24</v>
      </c>
      <c r="I31" s="15"/>
      <c r="J31" s="15">
        <v>28.34</v>
      </c>
      <c r="K31" s="15"/>
      <c r="L31" s="15">
        <v>5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30" x14ac:dyDescent="0.25">
      <c r="B32" s="6" t="s">
        <v>96</v>
      </c>
      <c r="C32" s="6"/>
      <c r="D32" s="8" t="s">
        <v>19</v>
      </c>
      <c r="E32" s="29" t="s">
        <v>103</v>
      </c>
      <c r="F32" s="15">
        <v>4.79</v>
      </c>
      <c r="G32" s="15">
        <v>0.79</v>
      </c>
      <c r="H32" s="15"/>
      <c r="I32" s="15"/>
      <c r="J32" s="15"/>
      <c r="K32" s="15"/>
      <c r="L32" s="15">
        <v>4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30" x14ac:dyDescent="0.25">
      <c r="A33" s="19"/>
      <c r="B33" s="6" t="s">
        <v>96</v>
      </c>
      <c r="C33" s="6"/>
      <c r="D33" s="8" t="s">
        <v>19</v>
      </c>
      <c r="E33" s="31" t="s">
        <v>117</v>
      </c>
      <c r="F33" s="30">
        <v>16</v>
      </c>
      <c r="G33" s="30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>
        <v>16</v>
      </c>
      <c r="U33" s="15"/>
      <c r="V33" s="15"/>
    </row>
    <row r="34" spans="1:30" x14ac:dyDescent="0.25">
      <c r="B34" s="6" t="s">
        <v>96</v>
      </c>
      <c r="C34" s="6"/>
      <c r="D34" s="8" t="s">
        <v>19</v>
      </c>
      <c r="E34" s="31" t="s">
        <v>122</v>
      </c>
      <c r="F34" s="15">
        <v>162</v>
      </c>
      <c r="G34" s="15">
        <v>27</v>
      </c>
      <c r="H34" s="15"/>
      <c r="I34" s="15"/>
      <c r="J34" s="15"/>
      <c r="K34" s="15"/>
      <c r="L34" s="15"/>
      <c r="M34" s="15"/>
      <c r="N34" s="15"/>
      <c r="O34" s="15"/>
      <c r="P34" s="15">
        <v>135</v>
      </c>
      <c r="Q34" s="15"/>
      <c r="R34" s="15"/>
      <c r="S34" s="15"/>
      <c r="T34" s="15"/>
      <c r="U34" s="15"/>
      <c r="V34" s="15"/>
    </row>
    <row r="35" spans="1:30" x14ac:dyDescent="0.25">
      <c r="B35" s="6" t="s">
        <v>96</v>
      </c>
      <c r="C35" s="6"/>
      <c r="D35" s="8" t="s">
        <v>19</v>
      </c>
      <c r="E35" s="31" t="s">
        <v>125</v>
      </c>
      <c r="F35" s="15">
        <v>1969.93</v>
      </c>
      <c r="G35" s="15">
        <v>328.32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X35" s="65">
        <v>141.61000000000001</v>
      </c>
      <c r="Y35" s="65">
        <v>1500</v>
      </c>
    </row>
    <row r="36" spans="1:30" x14ac:dyDescent="0.25">
      <c r="B36" s="6" t="s">
        <v>96</v>
      </c>
      <c r="C36" s="6"/>
      <c r="D36" s="8" t="s">
        <v>19</v>
      </c>
      <c r="E36" s="31" t="s">
        <v>126</v>
      </c>
      <c r="F36" s="15">
        <v>5.12</v>
      </c>
      <c r="G36" s="15"/>
      <c r="H36" s="15"/>
      <c r="I36" s="15"/>
      <c r="J36" s="15"/>
      <c r="K36" s="15"/>
      <c r="L36" s="15">
        <v>5.12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30" x14ac:dyDescent="0.25">
      <c r="B37" s="6" t="s">
        <v>96</v>
      </c>
      <c r="C37" s="6"/>
      <c r="D37" s="8" t="s">
        <v>19</v>
      </c>
      <c r="E37" s="1" t="s">
        <v>101</v>
      </c>
      <c r="F37" s="15">
        <v>274.16000000000003</v>
      </c>
      <c r="G37" s="15"/>
      <c r="H37" s="15">
        <v>240.82</v>
      </c>
      <c r="I37" s="15"/>
      <c r="J37" s="15">
        <v>28.34</v>
      </c>
      <c r="K37" s="15"/>
      <c r="L37" s="15">
        <v>5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30" x14ac:dyDescent="0.25">
      <c r="B38" s="6" t="s">
        <v>96</v>
      </c>
      <c r="C38" s="6"/>
      <c r="D38" s="8" t="s">
        <v>19</v>
      </c>
      <c r="E38" s="29" t="s">
        <v>103</v>
      </c>
      <c r="F38" s="15">
        <v>4.79</v>
      </c>
      <c r="G38" s="15">
        <v>0.79</v>
      </c>
      <c r="H38" s="15"/>
      <c r="I38" s="15"/>
      <c r="J38" s="15"/>
      <c r="K38" s="15"/>
      <c r="L38" s="15">
        <v>4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30" x14ac:dyDescent="0.25">
      <c r="B39" s="6" t="s">
        <v>96</v>
      </c>
      <c r="C39" s="6"/>
      <c r="D39" s="8" t="s">
        <v>19</v>
      </c>
      <c r="E39" s="31" t="s">
        <v>117</v>
      </c>
      <c r="F39" s="15">
        <v>32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>
        <v>32</v>
      </c>
      <c r="U39" s="15"/>
      <c r="V39" s="15"/>
    </row>
    <row r="40" spans="1:30" x14ac:dyDescent="0.25">
      <c r="B40" s="6" t="s">
        <v>96</v>
      </c>
      <c r="C40" s="6"/>
      <c r="D40" s="8" t="s">
        <v>19</v>
      </c>
      <c r="E40" s="31" t="s">
        <v>37</v>
      </c>
      <c r="F40" s="15">
        <v>522</v>
      </c>
      <c r="G40" s="15">
        <v>87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AD40" s="65">
        <v>435</v>
      </c>
    </row>
    <row r="41" spans="1:30" x14ac:dyDescent="0.25">
      <c r="B41" s="6" t="s">
        <v>96</v>
      </c>
      <c r="C41" s="6"/>
      <c r="D41" s="8" t="s">
        <v>19</v>
      </c>
      <c r="E41" s="31" t="s">
        <v>127</v>
      </c>
      <c r="F41" s="15">
        <v>52.38</v>
      </c>
      <c r="G41" s="15">
        <v>8.73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>
        <v>43.65</v>
      </c>
      <c r="T41" s="15"/>
      <c r="U41" s="15"/>
      <c r="V41" s="15"/>
    </row>
    <row r="42" spans="1:30" x14ac:dyDescent="0.25">
      <c r="A42" s="3" t="s">
        <v>128</v>
      </c>
      <c r="B42" s="6" t="s">
        <v>96</v>
      </c>
      <c r="C42" s="6"/>
      <c r="D42" s="8" t="s">
        <v>19</v>
      </c>
      <c r="E42" s="31" t="s">
        <v>37</v>
      </c>
      <c r="F42" s="15">
        <v>348</v>
      </c>
      <c r="G42" s="15">
        <v>58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AD42" s="65">
        <v>290</v>
      </c>
    </row>
    <row r="43" spans="1:30" x14ac:dyDescent="0.25">
      <c r="B43" s="6" t="s">
        <v>96</v>
      </c>
      <c r="C43" s="6"/>
      <c r="D43" s="8" t="s">
        <v>19</v>
      </c>
      <c r="E43" s="31" t="s">
        <v>129</v>
      </c>
      <c r="F43" s="15">
        <v>84.14</v>
      </c>
      <c r="G43" s="15">
        <v>14.02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AB43" s="65">
        <v>70.12</v>
      </c>
    </row>
    <row r="44" spans="1:30" x14ac:dyDescent="0.25">
      <c r="B44" s="6" t="s">
        <v>96</v>
      </c>
      <c r="C44" s="6"/>
      <c r="D44" s="8" t="s">
        <v>19</v>
      </c>
      <c r="E44" s="1" t="s">
        <v>130</v>
      </c>
      <c r="F44" s="15">
        <v>237.47</v>
      </c>
      <c r="G44" s="15"/>
      <c r="H44" s="15">
        <v>220.8</v>
      </c>
      <c r="I44" s="15"/>
      <c r="J44" s="15">
        <v>14.17</v>
      </c>
      <c r="K44" s="15"/>
      <c r="L44" s="15">
        <v>2.5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30" x14ac:dyDescent="0.25">
      <c r="A45" s="3" t="s">
        <v>135</v>
      </c>
      <c r="B45" s="6">
        <v>101152</v>
      </c>
      <c r="C45" s="6"/>
      <c r="D45" s="8" t="s">
        <v>19</v>
      </c>
      <c r="E45" s="31" t="s">
        <v>136</v>
      </c>
      <c r="F45" s="15">
        <v>538.79999999999995</v>
      </c>
      <c r="G45" s="15">
        <v>89.8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>
        <v>449</v>
      </c>
      <c r="T45" s="15"/>
      <c r="U45" s="15"/>
      <c r="V45" s="15"/>
    </row>
    <row r="46" spans="1:30" x14ac:dyDescent="0.25">
      <c r="B46" s="6">
        <v>101153</v>
      </c>
      <c r="C46" s="6"/>
      <c r="D46" s="8" t="s">
        <v>19</v>
      </c>
      <c r="E46" s="31" t="s">
        <v>137</v>
      </c>
      <c r="F46" s="15">
        <v>203.6</v>
      </c>
      <c r="G46" s="15"/>
      <c r="H46" s="15">
        <v>203.6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30" x14ac:dyDescent="0.25">
      <c r="B47" s="6">
        <v>101154</v>
      </c>
      <c r="C47" s="6"/>
      <c r="D47" s="8" t="s">
        <v>19</v>
      </c>
      <c r="E47" s="31" t="s">
        <v>140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30" x14ac:dyDescent="0.25">
      <c r="B48" s="6">
        <v>101155</v>
      </c>
      <c r="C48" s="6"/>
      <c r="D48" s="8" t="s">
        <v>19</v>
      </c>
      <c r="E48" s="31" t="s">
        <v>37</v>
      </c>
      <c r="F48" s="15">
        <v>396</v>
      </c>
      <c r="G48" s="15">
        <v>66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AD48" s="65">
        <v>330</v>
      </c>
    </row>
    <row r="49" spans="1:31" x14ac:dyDescent="0.25">
      <c r="A49" s="3" t="s">
        <v>159</v>
      </c>
      <c r="B49" s="6">
        <v>101156</v>
      </c>
      <c r="C49" s="6"/>
      <c r="D49" s="8" t="s">
        <v>19</v>
      </c>
      <c r="E49" s="31" t="s">
        <v>160</v>
      </c>
      <c r="F49" s="15">
        <v>16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>
        <v>16</v>
      </c>
      <c r="U49" s="15"/>
      <c r="V49" s="15"/>
    </row>
    <row r="50" spans="1:31" x14ac:dyDescent="0.25">
      <c r="B50" s="6">
        <v>101157</v>
      </c>
      <c r="C50" s="6"/>
      <c r="D50" s="8" t="s">
        <v>19</v>
      </c>
      <c r="E50" s="31" t="s">
        <v>161</v>
      </c>
      <c r="F50" s="15">
        <v>16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>
        <v>16</v>
      </c>
      <c r="U50" s="15"/>
      <c r="V50" s="15"/>
    </row>
    <row r="51" spans="1:31" x14ac:dyDescent="0.25">
      <c r="B51" s="6">
        <v>101158</v>
      </c>
      <c r="C51" s="6"/>
      <c r="D51" s="8" t="s">
        <v>19</v>
      </c>
      <c r="E51" s="31" t="s">
        <v>37</v>
      </c>
      <c r="F51" s="15">
        <v>396</v>
      </c>
      <c r="G51" s="15">
        <v>66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AD51" s="65">
        <v>330</v>
      </c>
    </row>
    <row r="52" spans="1:31" x14ac:dyDescent="0.25">
      <c r="B52" s="6">
        <v>101159</v>
      </c>
      <c r="C52" s="6"/>
      <c r="D52" s="8" t="s">
        <v>19</v>
      </c>
      <c r="E52" s="31" t="s">
        <v>162</v>
      </c>
      <c r="F52" s="15">
        <v>72</v>
      </c>
      <c r="G52" s="15">
        <v>12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>
        <v>60</v>
      </c>
      <c r="T52" s="15"/>
      <c r="U52" s="15"/>
      <c r="V52" s="15"/>
    </row>
    <row r="53" spans="1:31" x14ac:dyDescent="0.25">
      <c r="B53" s="6">
        <v>101160</v>
      </c>
      <c r="C53" s="6"/>
      <c r="D53" s="8" t="s">
        <v>19</v>
      </c>
      <c r="E53" s="31" t="s">
        <v>137</v>
      </c>
      <c r="F53" s="15">
        <v>203.68</v>
      </c>
      <c r="G53" s="15"/>
      <c r="H53" s="15">
        <v>203.68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31" x14ac:dyDescent="0.25">
      <c r="A54" s="3" t="s">
        <v>166</v>
      </c>
      <c r="B54" s="6" t="s">
        <v>96</v>
      </c>
      <c r="C54" s="6">
        <v>50</v>
      </c>
      <c r="D54" s="8" t="s">
        <v>19</v>
      </c>
      <c r="E54" s="31" t="s">
        <v>167</v>
      </c>
      <c r="F54" s="15">
        <v>20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>
        <v>20</v>
      </c>
      <c r="S54" s="15"/>
      <c r="T54" s="15"/>
      <c r="U54" s="15"/>
      <c r="V54" s="15"/>
    </row>
    <row r="55" spans="1:31" x14ac:dyDescent="0.25">
      <c r="B55" s="6" t="s">
        <v>96</v>
      </c>
      <c r="C55" s="6">
        <v>51</v>
      </c>
      <c r="D55" s="8" t="s">
        <v>19</v>
      </c>
      <c r="E55" s="31" t="s">
        <v>137</v>
      </c>
      <c r="F55" s="15">
        <v>203.68</v>
      </c>
      <c r="G55" s="15"/>
      <c r="H55" s="15">
        <v>203.68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31" x14ac:dyDescent="0.25">
      <c r="B56" s="6" t="s">
        <v>96</v>
      </c>
      <c r="C56" s="6">
        <v>52</v>
      </c>
      <c r="D56" s="8" t="s">
        <v>19</v>
      </c>
      <c r="E56" s="31" t="s">
        <v>168</v>
      </c>
      <c r="F56" s="15">
        <v>126.22</v>
      </c>
      <c r="G56" s="15">
        <v>21.04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AB56" s="65">
        <v>105.18</v>
      </c>
    </row>
    <row r="57" spans="1:31" x14ac:dyDescent="0.25">
      <c r="B57" s="6" t="s">
        <v>96</v>
      </c>
      <c r="C57" s="6">
        <v>53</v>
      </c>
      <c r="D57" s="8" t="s">
        <v>19</v>
      </c>
      <c r="E57" s="31" t="s">
        <v>170</v>
      </c>
      <c r="F57" s="15">
        <v>42.07</v>
      </c>
      <c r="G57" s="15">
        <v>7.01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AB57" s="65">
        <v>35.06</v>
      </c>
    </row>
    <row r="58" spans="1:31" x14ac:dyDescent="0.25">
      <c r="B58" s="6" t="s">
        <v>96</v>
      </c>
      <c r="C58" s="6">
        <v>54</v>
      </c>
      <c r="D58" s="8" t="s">
        <v>19</v>
      </c>
      <c r="E58" s="31" t="s">
        <v>37</v>
      </c>
      <c r="F58" s="15">
        <v>438</v>
      </c>
      <c r="G58" s="15">
        <v>73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AD58" s="65">
        <v>365</v>
      </c>
    </row>
    <row r="59" spans="1:31" x14ac:dyDescent="0.25">
      <c r="A59" s="3" t="s">
        <v>187</v>
      </c>
      <c r="B59" s="6" t="s">
        <v>96</v>
      </c>
      <c r="C59" s="6">
        <v>55</v>
      </c>
      <c r="D59" s="8" t="s">
        <v>19</v>
      </c>
      <c r="E59" s="31" t="s">
        <v>137</v>
      </c>
      <c r="F59" s="15">
        <v>254.6</v>
      </c>
      <c r="H59" s="15">
        <v>254.6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31" x14ac:dyDescent="0.25">
      <c r="B60" s="6" t="s">
        <v>96</v>
      </c>
      <c r="C60" s="6">
        <v>56</v>
      </c>
      <c r="D60" s="8" t="s">
        <v>19</v>
      </c>
      <c r="E60" s="31" t="s">
        <v>188</v>
      </c>
      <c r="F60" s="15">
        <v>16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>
        <v>16</v>
      </c>
      <c r="U60" s="15"/>
      <c r="V60" s="15"/>
    </row>
    <row r="61" spans="1:31" x14ac:dyDescent="0.25">
      <c r="B61" s="6" t="s">
        <v>96</v>
      </c>
      <c r="C61" s="6">
        <v>57</v>
      </c>
      <c r="D61" s="8" t="s">
        <v>19</v>
      </c>
      <c r="E61" s="31" t="s">
        <v>37</v>
      </c>
      <c r="F61" s="15">
        <v>42</v>
      </c>
      <c r="G61" s="102">
        <v>7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AD61" s="65">
        <v>35</v>
      </c>
    </row>
    <row r="62" spans="1:31" x14ac:dyDescent="0.25">
      <c r="A62" s="3" t="s">
        <v>191</v>
      </c>
      <c r="B62" s="6" t="s">
        <v>192</v>
      </c>
      <c r="C62" s="6">
        <v>58</v>
      </c>
      <c r="D62" s="8" t="s">
        <v>19</v>
      </c>
      <c r="E62" s="31" t="s">
        <v>193</v>
      </c>
      <c r="F62" s="15">
        <v>18</v>
      </c>
      <c r="G62" s="102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AE62" s="65">
        <v>18</v>
      </c>
    </row>
    <row r="63" spans="1:31" x14ac:dyDescent="0.25">
      <c r="B63" s="6" t="s">
        <v>192</v>
      </c>
      <c r="C63" s="6">
        <v>59</v>
      </c>
      <c r="D63" s="8" t="s">
        <v>19</v>
      </c>
      <c r="E63" s="31" t="s">
        <v>193</v>
      </c>
      <c r="F63" s="15">
        <v>18</v>
      </c>
      <c r="G63" s="102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AE63" s="65">
        <v>18</v>
      </c>
    </row>
    <row r="64" spans="1:31" x14ac:dyDescent="0.25">
      <c r="A64" s="3" t="s">
        <v>196</v>
      </c>
      <c r="B64" s="6" t="s">
        <v>96</v>
      </c>
      <c r="C64" s="6">
        <v>60</v>
      </c>
      <c r="D64" s="8" t="s">
        <v>19</v>
      </c>
      <c r="E64" s="31" t="s">
        <v>137</v>
      </c>
      <c r="F64" s="15">
        <v>254.6</v>
      </c>
      <c r="G64" s="102"/>
      <c r="H64" s="15">
        <v>254.6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32" x14ac:dyDescent="0.25">
      <c r="B65" s="6" t="s">
        <v>96</v>
      </c>
      <c r="C65" s="6">
        <v>61</v>
      </c>
      <c r="D65" s="8" t="s">
        <v>19</v>
      </c>
      <c r="E65" s="31" t="s">
        <v>197</v>
      </c>
      <c r="F65" s="15">
        <v>16</v>
      </c>
      <c r="G65" s="102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>
        <v>16</v>
      </c>
      <c r="U65" s="15"/>
      <c r="V65" s="15"/>
    </row>
    <row r="66" spans="1:32" x14ac:dyDescent="0.25">
      <c r="B66" s="6" t="s">
        <v>96</v>
      </c>
      <c r="C66" s="6">
        <v>62</v>
      </c>
      <c r="D66" s="8" t="s">
        <v>19</v>
      </c>
      <c r="E66" s="31" t="s">
        <v>198</v>
      </c>
      <c r="F66" s="15">
        <v>410.4</v>
      </c>
      <c r="G66" s="102">
        <v>68.400000000000006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65">
        <v>342</v>
      </c>
      <c r="T66" s="15"/>
      <c r="U66" s="15"/>
      <c r="V66" s="15"/>
    </row>
    <row r="67" spans="1:32" x14ac:dyDescent="0.25">
      <c r="B67" s="6" t="s">
        <v>192</v>
      </c>
      <c r="C67" s="6"/>
      <c r="D67" s="8" t="s">
        <v>19</v>
      </c>
      <c r="E67" s="31" t="s">
        <v>201</v>
      </c>
      <c r="F67" s="15">
        <v>9</v>
      </c>
      <c r="G67" s="102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65"/>
      <c r="T67" s="15"/>
      <c r="U67" s="15"/>
      <c r="V67" s="15"/>
      <c r="AE67" s="65">
        <v>9</v>
      </c>
    </row>
    <row r="68" spans="1:32" x14ac:dyDescent="0.25">
      <c r="A68" s="3" t="s">
        <v>203</v>
      </c>
      <c r="B68" s="6"/>
      <c r="C68" s="6"/>
      <c r="D68" s="8"/>
      <c r="E68" s="31" t="s">
        <v>204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32" x14ac:dyDescent="0.25">
      <c r="A69" s="3" t="s">
        <v>207</v>
      </c>
      <c r="B69" s="6" t="s">
        <v>96</v>
      </c>
      <c r="C69" s="6">
        <v>63</v>
      </c>
      <c r="D69" s="8" t="s">
        <v>19</v>
      </c>
      <c r="E69" s="31" t="s">
        <v>137</v>
      </c>
      <c r="F69" s="15">
        <v>203.68</v>
      </c>
      <c r="G69" s="102"/>
      <c r="H69" s="15">
        <v>203.68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65"/>
      <c r="T69" s="15"/>
      <c r="U69" s="15"/>
      <c r="V69" s="15"/>
    </row>
    <row r="70" spans="1:32" x14ac:dyDescent="0.25">
      <c r="B70" s="6" t="s">
        <v>96</v>
      </c>
      <c r="C70" s="6">
        <v>64</v>
      </c>
      <c r="D70" s="8" t="s">
        <v>19</v>
      </c>
      <c r="E70" s="31" t="s">
        <v>208</v>
      </c>
      <c r="F70" s="15">
        <v>720</v>
      </c>
      <c r="G70" s="102">
        <v>120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65"/>
      <c r="T70" s="15"/>
      <c r="U70" s="15"/>
      <c r="V70" s="15"/>
      <c r="X70" s="65">
        <v>600</v>
      </c>
    </row>
    <row r="71" spans="1:32" x14ac:dyDescent="0.25">
      <c r="B71" s="6" t="s">
        <v>96</v>
      </c>
      <c r="C71" s="6">
        <v>65</v>
      </c>
      <c r="D71" s="8" t="s">
        <v>19</v>
      </c>
      <c r="E71" s="31" t="s">
        <v>209</v>
      </c>
      <c r="F71" s="15">
        <v>16</v>
      </c>
      <c r="G71" s="102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65"/>
      <c r="T71" s="15">
        <v>16</v>
      </c>
      <c r="U71" s="15"/>
      <c r="V71" s="15"/>
    </row>
    <row r="72" spans="1:32" x14ac:dyDescent="0.25">
      <c r="B72" s="6" t="s">
        <v>96</v>
      </c>
      <c r="C72" s="6">
        <v>66</v>
      </c>
      <c r="D72" s="8" t="s">
        <v>19</v>
      </c>
      <c r="E72" s="31" t="s">
        <v>210</v>
      </c>
      <c r="F72" s="15">
        <v>10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>
        <v>10</v>
      </c>
      <c r="U72" s="15"/>
      <c r="V72" s="15"/>
    </row>
    <row r="73" spans="1:32" x14ac:dyDescent="0.25">
      <c r="B73" s="6" t="s">
        <v>96</v>
      </c>
      <c r="C73" s="6">
        <v>67</v>
      </c>
      <c r="D73" s="8" t="s">
        <v>19</v>
      </c>
      <c r="E73" s="31" t="s">
        <v>221</v>
      </c>
      <c r="F73" s="15">
        <v>10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>
        <v>10</v>
      </c>
      <c r="U73" s="15"/>
      <c r="V73" s="15"/>
    </row>
    <row r="74" spans="1:32" x14ac:dyDescent="0.25">
      <c r="A74" s="3" t="s">
        <v>217</v>
      </c>
      <c r="B74" s="6" t="s">
        <v>96</v>
      </c>
      <c r="C74" s="6">
        <v>68</v>
      </c>
      <c r="D74" s="8" t="s">
        <v>19</v>
      </c>
      <c r="E74" s="31" t="s">
        <v>223</v>
      </c>
      <c r="F74" s="15">
        <v>100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X74" s="65">
        <v>100</v>
      </c>
    </row>
    <row r="75" spans="1:32" x14ac:dyDescent="0.25">
      <c r="A75" s="3" t="s">
        <v>218</v>
      </c>
      <c r="B75" s="6" t="s">
        <v>96</v>
      </c>
      <c r="C75" s="6">
        <v>69</v>
      </c>
      <c r="D75" s="8" t="s">
        <v>19</v>
      </c>
      <c r="E75" s="31" t="s">
        <v>137</v>
      </c>
      <c r="F75" s="15">
        <v>356.44</v>
      </c>
      <c r="G75" s="15"/>
      <c r="H75" s="15">
        <v>356.44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32" x14ac:dyDescent="0.25">
      <c r="B76" s="6" t="s">
        <v>96</v>
      </c>
      <c r="C76" s="6">
        <v>70</v>
      </c>
      <c r="D76" s="8" t="s">
        <v>19</v>
      </c>
      <c r="E76" s="31" t="s">
        <v>224</v>
      </c>
      <c r="F76" s="15">
        <v>300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X76" s="65">
        <v>300</v>
      </c>
    </row>
    <row r="77" spans="1:32" x14ac:dyDescent="0.25">
      <c r="A77" s="3" t="s">
        <v>225</v>
      </c>
      <c r="B77" s="6" t="s">
        <v>192</v>
      </c>
      <c r="C77" s="6">
        <v>71</v>
      </c>
      <c r="D77" s="8" t="s">
        <v>19</v>
      </c>
      <c r="E77" s="31" t="s">
        <v>193</v>
      </c>
      <c r="F77" s="15">
        <v>18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AE77" s="65">
        <v>18</v>
      </c>
    </row>
    <row r="78" spans="1:32" x14ac:dyDescent="0.25">
      <c r="B78" s="6"/>
      <c r="C78" s="6"/>
      <c r="D78" s="8"/>
      <c r="E78" s="31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32" s="37" customFormat="1" x14ac:dyDescent="0.25">
      <c r="A79" s="32" t="s">
        <v>2</v>
      </c>
      <c r="B79" s="33"/>
      <c r="C79" s="33"/>
      <c r="D79" s="34"/>
      <c r="E79" s="35"/>
      <c r="F79" s="36">
        <f t="shared" ref="F79:AE79" si="1">SUM(F5:F78)</f>
        <v>13541.730000000001</v>
      </c>
      <c r="G79" s="36">
        <f t="shared" si="1"/>
        <v>1243.74</v>
      </c>
      <c r="H79" s="36">
        <f t="shared" si="1"/>
        <v>2715.5899999999997</v>
      </c>
      <c r="I79" s="36">
        <f t="shared" si="1"/>
        <v>0</v>
      </c>
      <c r="J79" s="36">
        <f t="shared" si="1"/>
        <v>127.53</v>
      </c>
      <c r="K79" s="36">
        <f t="shared" si="1"/>
        <v>0</v>
      </c>
      <c r="L79" s="36">
        <f t="shared" si="1"/>
        <v>71.009999999999991</v>
      </c>
      <c r="M79" s="36">
        <f t="shared" si="1"/>
        <v>0</v>
      </c>
      <c r="N79" s="36">
        <f t="shared" si="1"/>
        <v>0</v>
      </c>
      <c r="O79" s="36">
        <f t="shared" si="1"/>
        <v>0</v>
      </c>
      <c r="P79" s="36">
        <f t="shared" si="1"/>
        <v>135</v>
      </c>
      <c r="Q79" s="36">
        <f t="shared" si="1"/>
        <v>157.66999999999999</v>
      </c>
      <c r="R79" s="36">
        <f t="shared" si="1"/>
        <v>20</v>
      </c>
      <c r="S79" s="36">
        <f t="shared" si="1"/>
        <v>1124.6500000000001</v>
      </c>
      <c r="T79" s="36">
        <f t="shared" si="1"/>
        <v>164</v>
      </c>
      <c r="U79" s="36">
        <f t="shared" si="1"/>
        <v>409.8</v>
      </c>
      <c r="V79" s="36">
        <f t="shared" si="1"/>
        <v>0</v>
      </c>
      <c r="W79" s="72">
        <f t="shared" si="1"/>
        <v>217.12</v>
      </c>
      <c r="X79" s="72">
        <f t="shared" si="1"/>
        <v>1141.6100000000001</v>
      </c>
      <c r="Y79" s="72">
        <f t="shared" si="1"/>
        <v>1500</v>
      </c>
      <c r="Z79" s="72">
        <f t="shared" si="1"/>
        <v>1335.65</v>
      </c>
      <c r="AA79" s="72">
        <f t="shared" si="1"/>
        <v>250</v>
      </c>
      <c r="AB79" s="72">
        <f t="shared" si="1"/>
        <v>210.36</v>
      </c>
      <c r="AC79" s="72">
        <f t="shared" si="1"/>
        <v>0</v>
      </c>
      <c r="AD79" s="72">
        <f t="shared" si="1"/>
        <v>2655</v>
      </c>
      <c r="AE79" s="72">
        <f t="shared" si="1"/>
        <v>63</v>
      </c>
      <c r="AF79" s="104"/>
    </row>
    <row r="80" spans="1:32" x14ac:dyDescent="0.25">
      <c r="B80" s="6"/>
      <c r="C80" s="6"/>
      <c r="D80" s="8"/>
      <c r="E80" s="31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2:22" x14ac:dyDescent="0.25">
      <c r="E81" s="25" t="s">
        <v>200</v>
      </c>
      <c r="F81" s="2">
        <v>0</v>
      </c>
    </row>
    <row r="86" spans="2:22" x14ac:dyDescent="0.25">
      <c r="B86" s="6"/>
      <c r="C86" s="6"/>
      <c r="D86" s="8"/>
      <c r="E86" s="31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spans="2:22" x14ac:dyDescent="0.25">
      <c r="B87" s="6"/>
      <c r="C87" s="6"/>
      <c r="D87" s="8"/>
      <c r="E87" s="31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2:22" x14ac:dyDescent="0.25">
      <c r="B88" s="6"/>
      <c r="C88" s="6"/>
      <c r="D88" s="8"/>
      <c r="E88" s="31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spans="2:22" x14ac:dyDescent="0.25">
      <c r="B89" s="6"/>
      <c r="C89" s="6"/>
      <c r="D89" s="8"/>
      <c r="E89" s="31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2:22" x14ac:dyDescent="0.25">
      <c r="B90" s="6"/>
      <c r="C90" s="6"/>
      <c r="D90" s="8"/>
      <c r="E90" s="31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2:22" x14ac:dyDescent="0.25">
      <c r="B91" s="6"/>
      <c r="C91" s="6"/>
      <c r="D91" s="8"/>
      <c r="E91" s="31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2:22" x14ac:dyDescent="0.25">
      <c r="B92" s="6"/>
      <c r="C92" s="6"/>
      <c r="D92" s="8"/>
      <c r="E92" s="31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2:22" x14ac:dyDescent="0.25">
      <c r="B93" s="6"/>
      <c r="C93" s="6"/>
      <c r="D93" s="8"/>
      <c r="E93" s="31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spans="2:22" x14ac:dyDescent="0.25">
      <c r="B94" s="6"/>
      <c r="C94" s="6"/>
      <c r="D94" s="8"/>
      <c r="E94" s="31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spans="2:22" x14ac:dyDescent="0.25">
      <c r="B95" s="6"/>
      <c r="C95" s="6"/>
      <c r="D95" s="8"/>
      <c r="E95" s="31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2:22" x14ac:dyDescent="0.25">
      <c r="B96" s="6"/>
      <c r="C96" s="6"/>
      <c r="D96" s="8"/>
      <c r="E96" s="31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spans="2:22" x14ac:dyDescent="0.25">
      <c r="B97" s="6"/>
      <c r="C97" s="6"/>
      <c r="D97" s="8"/>
      <c r="E97" s="31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2:22" x14ac:dyDescent="0.25">
      <c r="B98" s="6"/>
      <c r="C98" s="6"/>
      <c r="D98" s="8"/>
      <c r="E98" s="31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2:22" x14ac:dyDescent="0.25">
      <c r="B99" s="6"/>
      <c r="C99" s="6"/>
      <c r="D99" s="8"/>
      <c r="E99" s="31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2:22" x14ac:dyDescent="0.25">
      <c r="B100" s="6"/>
      <c r="C100" s="6"/>
      <c r="D100" s="8"/>
      <c r="E100" s="31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2:22" x14ac:dyDescent="0.25">
      <c r="B101" s="6"/>
      <c r="C101" s="6"/>
      <c r="D101" s="8"/>
      <c r="E101" s="3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2:22" x14ac:dyDescent="0.25">
      <c r="B102" s="6"/>
      <c r="C102" s="6"/>
      <c r="D102" s="8"/>
      <c r="E102" s="31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2:22" x14ac:dyDescent="0.25">
      <c r="B103" s="6"/>
      <c r="C103" s="6"/>
      <c r="D103" s="8"/>
      <c r="E103" s="31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2:22" x14ac:dyDescent="0.25">
      <c r="B104" s="6"/>
      <c r="C104" s="6"/>
      <c r="D104" s="8"/>
      <c r="E104" s="31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2:22" x14ac:dyDescent="0.25">
      <c r="B105" s="6"/>
      <c r="C105" s="6"/>
      <c r="D105" s="8"/>
      <c r="E105" s="31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2:22" x14ac:dyDescent="0.25">
      <c r="B106" s="6"/>
      <c r="C106" s="6"/>
      <c r="D106" s="8"/>
      <c r="E106" s="31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2:22" x14ac:dyDescent="0.25">
      <c r="B107" s="6"/>
      <c r="C107" s="6"/>
      <c r="D107" s="8"/>
      <c r="E107" s="31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2:22" x14ac:dyDescent="0.25">
      <c r="B108" s="6"/>
      <c r="C108" s="6"/>
      <c r="D108" s="8"/>
      <c r="E108" s="31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2:22" x14ac:dyDescent="0.25">
      <c r="B109" s="6"/>
      <c r="C109" s="6"/>
      <c r="D109" s="8"/>
      <c r="E109" s="31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2:22" x14ac:dyDescent="0.25">
      <c r="B110" s="6"/>
      <c r="C110" s="6"/>
      <c r="D110" s="8"/>
      <c r="E110" s="31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2:22" x14ac:dyDescent="0.25">
      <c r="B111" s="6"/>
      <c r="C111" s="6"/>
      <c r="D111" s="8"/>
      <c r="E111" s="31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2:22" x14ac:dyDescent="0.25">
      <c r="B112" s="6"/>
      <c r="C112" s="6"/>
      <c r="D112" s="8"/>
      <c r="E112" s="31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2:22" x14ac:dyDescent="0.25">
      <c r="B113" s="6"/>
      <c r="C113" s="6"/>
      <c r="D113" s="8"/>
      <c r="E113" s="31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2:22" x14ac:dyDescent="0.25">
      <c r="B114" s="6"/>
      <c r="C114" s="6"/>
      <c r="D114" s="8"/>
      <c r="E114" s="31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2:22" x14ac:dyDescent="0.25">
      <c r="B115" s="6"/>
      <c r="C115" s="6"/>
      <c r="D115" s="8"/>
      <c r="E115" s="31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2:22" x14ac:dyDescent="0.25">
      <c r="B116" s="6"/>
      <c r="C116" s="6"/>
      <c r="D116" s="8"/>
      <c r="E116" s="31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2:22" x14ac:dyDescent="0.25">
      <c r="B117" s="6"/>
      <c r="C117" s="6"/>
      <c r="D117" s="8"/>
      <c r="E117" s="31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2:22" x14ac:dyDescent="0.25">
      <c r="B118" s="6"/>
      <c r="C118" s="6"/>
      <c r="D118" s="8"/>
      <c r="E118" s="31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2:22" x14ac:dyDescent="0.25">
      <c r="B119" s="6"/>
      <c r="C119" s="6"/>
      <c r="D119" s="8"/>
      <c r="E119" s="31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2:22" x14ac:dyDescent="0.25">
      <c r="B120" s="6"/>
      <c r="C120" s="6"/>
      <c r="D120" s="8"/>
      <c r="E120" s="31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2:22" x14ac:dyDescent="0.25">
      <c r="B121" s="6"/>
      <c r="C121" s="6"/>
      <c r="D121" s="8"/>
      <c r="E121" s="31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2:22" x14ac:dyDescent="0.25">
      <c r="B122" s="6"/>
      <c r="C122" s="6"/>
      <c r="D122" s="8"/>
      <c r="E122" s="31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2:22" x14ac:dyDescent="0.25">
      <c r="B123" s="6"/>
      <c r="C123" s="6"/>
      <c r="D123" s="8"/>
      <c r="E123" s="31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2:22" x14ac:dyDescent="0.25">
      <c r="B124" s="6"/>
      <c r="C124" s="6"/>
      <c r="D124" s="8"/>
      <c r="E124" s="31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2:22" x14ac:dyDescent="0.25">
      <c r="B125" s="6"/>
      <c r="C125" s="6"/>
      <c r="D125" s="8"/>
      <c r="E125" s="31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2:22" x14ac:dyDescent="0.25">
      <c r="B126" s="6"/>
      <c r="C126" s="6"/>
      <c r="D126" s="8"/>
      <c r="E126" s="31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2:22" x14ac:dyDescent="0.25">
      <c r="B127" s="6"/>
      <c r="C127" s="6"/>
      <c r="D127" s="8"/>
      <c r="E127" s="31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2:22" x14ac:dyDescent="0.25">
      <c r="B128" s="6"/>
      <c r="C128" s="6"/>
      <c r="D128" s="8"/>
      <c r="E128" s="31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2:22" x14ac:dyDescent="0.25">
      <c r="B129" s="6"/>
      <c r="C129" s="6"/>
      <c r="D129" s="8"/>
      <c r="E129" s="31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2:22" x14ac:dyDescent="0.25">
      <c r="B130" s="6"/>
      <c r="C130" s="6"/>
      <c r="D130" s="8"/>
      <c r="E130" s="31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2:22" x14ac:dyDescent="0.25">
      <c r="B131" s="6"/>
      <c r="C131" s="6"/>
      <c r="D131" s="8"/>
      <c r="E131" s="31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2:22" x14ac:dyDescent="0.25">
      <c r="B132" s="6"/>
      <c r="C132" s="6"/>
      <c r="D132" s="8"/>
      <c r="E132" s="31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2:22" x14ac:dyDescent="0.25">
      <c r="B133" s="6"/>
      <c r="C133" s="6"/>
      <c r="D133" s="8"/>
      <c r="E133" s="31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2:22" x14ac:dyDescent="0.25">
      <c r="B134" s="6"/>
      <c r="C134" s="6"/>
      <c r="D134" s="8"/>
      <c r="E134" s="31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2:22" x14ac:dyDescent="0.25">
      <c r="B135" s="6"/>
      <c r="C135" s="6"/>
      <c r="D135" s="8"/>
      <c r="E135" s="31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2:22" x14ac:dyDescent="0.25">
      <c r="B136" s="6"/>
      <c r="C136" s="6"/>
      <c r="D136" s="8"/>
      <c r="E136" s="31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2:22" x14ac:dyDescent="0.25">
      <c r="B137" s="6"/>
      <c r="C137" s="6"/>
      <c r="D137" s="8"/>
      <c r="E137" s="31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2:22" x14ac:dyDescent="0.25">
      <c r="B138" s="6"/>
      <c r="C138" s="6"/>
      <c r="D138" s="8"/>
      <c r="E138" s="31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2:22" x14ac:dyDescent="0.25">
      <c r="B139" s="6"/>
      <c r="C139" s="6"/>
      <c r="D139" s="8"/>
      <c r="E139" s="31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2:22" x14ac:dyDescent="0.25">
      <c r="B140" s="6"/>
      <c r="C140" s="6"/>
      <c r="D140" s="8"/>
      <c r="E140" s="31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2:22" x14ac:dyDescent="0.25">
      <c r="B141" s="6"/>
      <c r="C141" s="6"/>
      <c r="D141" s="8"/>
      <c r="E141" s="31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2:22" x14ac:dyDescent="0.25">
      <c r="B142" s="6"/>
      <c r="C142" s="6"/>
      <c r="D142" s="8"/>
      <c r="E142" s="31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2:22" x14ac:dyDescent="0.25">
      <c r="B143" s="6"/>
      <c r="C143" s="6"/>
      <c r="D143" s="8"/>
      <c r="E143" s="31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2:22" x14ac:dyDescent="0.25">
      <c r="B144" s="6"/>
      <c r="C144" s="6"/>
      <c r="D144" s="8"/>
      <c r="E144" s="31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2:22" x14ac:dyDescent="0.25">
      <c r="B145" s="6"/>
      <c r="C145" s="6"/>
      <c r="D145" s="8"/>
      <c r="E145" s="31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2:22" x14ac:dyDescent="0.25">
      <c r="B146" s="6"/>
      <c r="C146" s="6"/>
      <c r="D146" s="8"/>
      <c r="E146" s="31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spans="2:22" x14ac:dyDescent="0.25">
      <c r="B147" s="6"/>
      <c r="C147" s="6"/>
      <c r="D147" s="8"/>
      <c r="E147" s="31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2:22" x14ac:dyDescent="0.25">
      <c r="B148" s="6"/>
      <c r="C148" s="6"/>
      <c r="D148" s="8"/>
      <c r="E148" s="31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2:22" x14ac:dyDescent="0.25">
      <c r="B149" s="6"/>
      <c r="C149" s="6"/>
      <c r="D149" s="8"/>
      <c r="E149" s="31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2:22" x14ac:dyDescent="0.25">
      <c r="B150" s="6"/>
      <c r="C150" s="6"/>
      <c r="D150" s="8"/>
      <c r="E150" s="31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spans="2:22" x14ac:dyDescent="0.25">
      <c r="B151" s="6"/>
      <c r="C151" s="6"/>
      <c r="D151" s="8"/>
      <c r="E151" s="31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2:22" x14ac:dyDescent="0.25">
      <c r="B152" s="6"/>
      <c r="C152" s="6"/>
      <c r="D152" s="8"/>
      <c r="E152" s="31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spans="2:22" x14ac:dyDescent="0.25">
      <c r="B153" s="6"/>
      <c r="C153" s="6"/>
      <c r="D153" s="8"/>
      <c r="E153" s="31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spans="2:22" x14ac:dyDescent="0.25">
      <c r="B154" s="6"/>
      <c r="C154" s="6"/>
      <c r="D154" s="8"/>
      <c r="E154" s="31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spans="2:22" x14ac:dyDescent="0.25">
      <c r="B155" s="6"/>
      <c r="C155" s="6"/>
      <c r="D155" s="8"/>
      <c r="E155" s="31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2:22" x14ac:dyDescent="0.25">
      <c r="B156" s="6"/>
      <c r="C156" s="6"/>
      <c r="D156" s="8"/>
      <c r="E156" s="31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spans="2:22" x14ac:dyDescent="0.25">
      <c r="B157" s="6"/>
      <c r="C157" s="6"/>
      <c r="D157" s="8"/>
      <c r="E157" s="31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spans="2:22" x14ac:dyDescent="0.25">
      <c r="B158" s="6"/>
      <c r="C158" s="6"/>
      <c r="D158" s="8"/>
      <c r="E158" s="31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2:22" x14ac:dyDescent="0.25">
      <c r="B159" s="6"/>
      <c r="C159" s="6"/>
      <c r="D159" s="8"/>
      <c r="E159" s="31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spans="2:22" x14ac:dyDescent="0.25">
      <c r="B160" s="6"/>
      <c r="C160" s="6"/>
      <c r="D160" s="8"/>
      <c r="E160" s="31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spans="2:22" x14ac:dyDescent="0.25">
      <c r="B161" s="6"/>
      <c r="C161" s="6"/>
      <c r="D161" s="8"/>
      <c r="E161" s="31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spans="2:22" x14ac:dyDescent="0.25">
      <c r="B162" s="6"/>
      <c r="C162" s="6"/>
      <c r="D162" s="8"/>
      <c r="E162" s="31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2:22" x14ac:dyDescent="0.25">
      <c r="B163" s="6"/>
      <c r="C163" s="6"/>
      <c r="D163" s="8"/>
      <c r="E163" s="31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2:22" x14ac:dyDescent="0.25">
      <c r="B164" s="6"/>
      <c r="C164" s="6"/>
      <c r="D164" s="8"/>
      <c r="E164" s="31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spans="2:22" x14ac:dyDescent="0.25">
      <c r="B165" s="6"/>
      <c r="C165" s="6"/>
      <c r="D165" s="8"/>
      <c r="E165" s="31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2:22" x14ac:dyDescent="0.25">
      <c r="B166" s="6"/>
      <c r="C166" s="6"/>
      <c r="D166" s="8"/>
      <c r="E166" s="31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2:22" x14ac:dyDescent="0.25">
      <c r="B167" s="6"/>
      <c r="C167" s="6"/>
      <c r="D167" s="8"/>
      <c r="E167" s="31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spans="2:22" x14ac:dyDescent="0.25">
      <c r="B168" s="6"/>
      <c r="C168" s="6"/>
      <c r="D168" s="8"/>
      <c r="E168" s="31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spans="2:22" x14ac:dyDescent="0.25">
      <c r="B169" s="6"/>
      <c r="C169" s="6"/>
      <c r="D169" s="8"/>
      <c r="E169" s="31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2:22" x14ac:dyDescent="0.25">
      <c r="B170" s="6"/>
      <c r="C170" s="6"/>
      <c r="D170" s="8"/>
      <c r="E170" s="31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2:22" x14ac:dyDescent="0.25">
      <c r="B171" s="6"/>
      <c r="C171" s="6"/>
      <c r="D171" s="8"/>
      <c r="E171" s="31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2:22" x14ac:dyDescent="0.25">
      <c r="B172" s="6"/>
      <c r="C172" s="6"/>
      <c r="D172" s="8"/>
      <c r="E172" s="31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2:22" x14ac:dyDescent="0.25">
      <c r="B173" s="6"/>
      <c r="C173" s="6"/>
      <c r="D173" s="8"/>
      <c r="E173" s="31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2:22" x14ac:dyDescent="0.25">
      <c r="B174" s="6"/>
      <c r="C174" s="6"/>
      <c r="D174" s="8"/>
      <c r="E174" s="31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spans="2:22" x14ac:dyDescent="0.25">
      <c r="B175" s="6"/>
      <c r="C175" s="6"/>
      <c r="D175" s="8"/>
      <c r="E175" s="31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spans="2:22" x14ac:dyDescent="0.25">
      <c r="B176" s="6"/>
      <c r="C176" s="6"/>
      <c r="D176" s="8"/>
      <c r="E176" s="31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spans="2:22" x14ac:dyDescent="0.25">
      <c r="B177" s="6"/>
      <c r="C177" s="6"/>
      <c r="D177" s="8"/>
      <c r="E177" s="31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spans="2:22" x14ac:dyDescent="0.25">
      <c r="B178" s="6"/>
      <c r="C178" s="6"/>
      <c r="D178" s="8"/>
      <c r="E178" s="31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spans="2:22" x14ac:dyDescent="0.25">
      <c r="B179" s="6"/>
      <c r="C179" s="6"/>
      <c r="D179" s="8"/>
      <c r="E179" s="31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2:22" x14ac:dyDescent="0.25">
      <c r="B180" s="6"/>
      <c r="C180" s="6"/>
      <c r="D180" s="8"/>
      <c r="E180" s="31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spans="2:22" x14ac:dyDescent="0.25">
      <c r="B181" s="6"/>
      <c r="C181" s="6"/>
      <c r="D181" s="8"/>
      <c r="E181" s="31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2:22" x14ac:dyDescent="0.25">
      <c r="B182" s="6"/>
      <c r="C182" s="6"/>
      <c r="D182" s="8"/>
      <c r="E182" s="31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spans="2:22" x14ac:dyDescent="0.25">
      <c r="B183" s="6"/>
      <c r="C183" s="6"/>
      <c r="D183" s="8"/>
      <c r="E183" s="31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spans="2:22" x14ac:dyDescent="0.25">
      <c r="B184" s="6"/>
      <c r="C184" s="6"/>
      <c r="D184" s="8"/>
      <c r="E184" s="31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2:22" x14ac:dyDescent="0.25">
      <c r="B185" s="6"/>
      <c r="C185" s="6"/>
      <c r="D185" s="8"/>
      <c r="E185" s="31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spans="2:22" x14ac:dyDescent="0.25">
      <c r="B186" s="6"/>
      <c r="C186" s="6"/>
      <c r="D186" s="8"/>
      <c r="E186" s="31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spans="2:22" x14ac:dyDescent="0.25">
      <c r="B187" s="6"/>
      <c r="C187" s="6"/>
      <c r="D187" s="8"/>
      <c r="E187" s="31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2:22" x14ac:dyDescent="0.25">
      <c r="B188" s="6"/>
      <c r="C188" s="6"/>
      <c r="D188" s="8"/>
      <c r="E188" s="31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2:22" x14ac:dyDescent="0.25">
      <c r="B189" s="6"/>
      <c r="C189" s="6"/>
      <c r="D189" s="8"/>
      <c r="E189" s="31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spans="2:22" x14ac:dyDescent="0.25">
      <c r="B190" s="6"/>
      <c r="C190" s="6"/>
      <c r="D190" s="8"/>
      <c r="E190" s="31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spans="2:22" x14ac:dyDescent="0.25">
      <c r="B191" s="6"/>
      <c r="C191" s="6"/>
      <c r="D191" s="8"/>
      <c r="E191" s="31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spans="2:22" x14ac:dyDescent="0.25">
      <c r="B192" s="6"/>
      <c r="C192" s="6"/>
      <c r="D192" s="8"/>
      <c r="E192" s="31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spans="2:22" x14ac:dyDescent="0.25">
      <c r="B193" s="6"/>
      <c r="C193" s="6"/>
      <c r="D193" s="8"/>
      <c r="E193" s="31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2:22" x14ac:dyDescent="0.25">
      <c r="B194" s="6"/>
      <c r="C194" s="6"/>
      <c r="D194" s="8"/>
      <c r="E194" s="31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spans="2:22" x14ac:dyDescent="0.25">
      <c r="B195" s="6"/>
      <c r="C195" s="6"/>
      <c r="D195" s="8"/>
      <c r="E195" s="31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2:22" x14ac:dyDescent="0.25">
      <c r="B196" s="6"/>
      <c r="C196" s="6"/>
      <c r="D196" s="8"/>
      <c r="E196" s="31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2:22" x14ac:dyDescent="0.25">
      <c r="B197" s="6"/>
      <c r="C197" s="6"/>
      <c r="D197" s="8"/>
      <c r="E197" s="31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spans="2:22" x14ac:dyDescent="0.25">
      <c r="B198" s="6"/>
      <c r="C198" s="6"/>
      <c r="D198" s="8"/>
      <c r="E198" s="31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spans="2:22" x14ac:dyDescent="0.25">
      <c r="B199" s="6"/>
      <c r="C199" s="6"/>
      <c r="D199" s="8"/>
      <c r="E199" s="31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2:22" x14ac:dyDescent="0.25">
      <c r="B200" s="6"/>
      <c r="C200" s="6"/>
      <c r="D200" s="8"/>
      <c r="E200" s="31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spans="2:22" x14ac:dyDescent="0.25">
      <c r="B201" s="6"/>
      <c r="C201" s="6"/>
      <c r="D201" s="8"/>
      <c r="E201" s="31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spans="2:22" x14ac:dyDescent="0.25">
      <c r="B202" s="6"/>
      <c r="C202" s="6"/>
      <c r="D202" s="8"/>
      <c r="E202" s="31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spans="2:22" x14ac:dyDescent="0.25">
      <c r="B203" s="6"/>
      <c r="C203" s="6"/>
      <c r="D203" s="8"/>
      <c r="E203" s="31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2:22" x14ac:dyDescent="0.25">
      <c r="B204" s="6"/>
      <c r="C204" s="6"/>
      <c r="D204" s="8"/>
      <c r="E204" s="31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spans="2:22" x14ac:dyDescent="0.25">
      <c r="B205" s="6"/>
      <c r="C205" s="6"/>
      <c r="D205" s="8"/>
      <c r="E205" s="31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spans="2:22" x14ac:dyDescent="0.25">
      <c r="B206" s="6"/>
      <c r="C206" s="6"/>
      <c r="D206" s="8"/>
      <c r="E206" s="31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spans="2:22" x14ac:dyDescent="0.25">
      <c r="B207" s="6"/>
      <c r="C207" s="6"/>
      <c r="D207" s="8"/>
      <c r="E207" s="31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spans="2:22" x14ac:dyDescent="0.25">
      <c r="B208" s="6"/>
      <c r="C208" s="6"/>
      <c r="D208" s="8"/>
      <c r="E208" s="31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spans="2:22" x14ac:dyDescent="0.25">
      <c r="B209" s="6"/>
      <c r="C209" s="6"/>
      <c r="D209" s="8"/>
      <c r="E209" s="31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spans="2:22" x14ac:dyDescent="0.25">
      <c r="B210" s="6"/>
      <c r="C210" s="6"/>
      <c r="D210" s="8"/>
      <c r="E210" s="31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spans="2:22" x14ac:dyDescent="0.25">
      <c r="B211" s="6"/>
      <c r="C211" s="6"/>
      <c r="D211" s="8"/>
      <c r="E211" s="31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2:22" x14ac:dyDescent="0.25">
      <c r="B212" s="6"/>
      <c r="C212" s="6"/>
      <c r="D212" s="8"/>
      <c r="E212" s="31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spans="2:22" x14ac:dyDescent="0.25">
      <c r="B213" s="6"/>
      <c r="C213" s="6"/>
      <c r="D213" s="8"/>
      <c r="E213" s="31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spans="2:22" x14ac:dyDescent="0.25">
      <c r="B214" s="6"/>
      <c r="C214" s="6"/>
      <c r="D214" s="8"/>
      <c r="E214" s="31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spans="2:22" x14ac:dyDescent="0.25">
      <c r="B215" s="6"/>
      <c r="C215" s="6"/>
      <c r="D215" s="8"/>
      <c r="E215" s="31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spans="2:22" x14ac:dyDescent="0.25">
      <c r="B216" s="6"/>
      <c r="C216" s="6"/>
      <c r="D216" s="8"/>
      <c r="E216" s="31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spans="2:22" x14ac:dyDescent="0.25">
      <c r="B217" s="6"/>
      <c r="C217" s="6"/>
      <c r="D217" s="8"/>
      <c r="E217" s="31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spans="2:22" x14ac:dyDescent="0.25">
      <c r="B218" s="6"/>
      <c r="C218" s="6"/>
      <c r="D218" s="8"/>
      <c r="E218" s="31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spans="2:22" x14ac:dyDescent="0.25">
      <c r="B219" s="6"/>
      <c r="C219" s="6"/>
      <c r="D219" s="8"/>
      <c r="E219" s="31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2:22" x14ac:dyDescent="0.25">
      <c r="B220" s="6"/>
      <c r="C220" s="6"/>
      <c r="D220" s="8"/>
      <c r="E220" s="31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2:22" x14ac:dyDescent="0.25">
      <c r="B221" s="6"/>
      <c r="C221" s="6"/>
      <c r="D221" s="8"/>
      <c r="E221" s="31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2:22" x14ac:dyDescent="0.25">
      <c r="B222" s="6"/>
      <c r="C222" s="6"/>
      <c r="D222" s="8"/>
      <c r="E222" s="31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2:22" x14ac:dyDescent="0.25">
      <c r="B223" s="6"/>
      <c r="C223" s="6"/>
      <c r="D223" s="8"/>
      <c r="E223" s="31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2:22" x14ac:dyDescent="0.25">
      <c r="B224" s="6"/>
      <c r="C224" s="6"/>
      <c r="D224" s="8"/>
      <c r="E224" s="31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2:22" x14ac:dyDescent="0.25">
      <c r="B225" s="6"/>
      <c r="C225" s="6"/>
      <c r="D225" s="8"/>
      <c r="E225" s="31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2:22" x14ac:dyDescent="0.25">
      <c r="B226" s="6"/>
      <c r="C226" s="6"/>
      <c r="D226" s="8"/>
      <c r="E226" s="31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2:22" x14ac:dyDescent="0.25">
      <c r="B227" s="6"/>
      <c r="C227" s="6"/>
      <c r="D227" s="8"/>
      <c r="E227" s="31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2:22" x14ac:dyDescent="0.25">
      <c r="B228" s="6"/>
      <c r="C228" s="6"/>
      <c r="D228" s="8"/>
      <c r="E228" s="31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2:22" x14ac:dyDescent="0.25">
      <c r="B229" s="6"/>
      <c r="C229" s="6"/>
      <c r="D229" s="8"/>
      <c r="E229" s="31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2:22" x14ac:dyDescent="0.25">
      <c r="B230" s="6"/>
      <c r="C230" s="6"/>
      <c r="D230" s="8"/>
      <c r="E230" s="31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2:22" x14ac:dyDescent="0.25">
      <c r="B231" s="6"/>
      <c r="C231" s="6"/>
      <c r="D231" s="8"/>
      <c r="E231" s="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2:22" x14ac:dyDescent="0.25">
      <c r="B232" s="6"/>
      <c r="C232" s="6"/>
      <c r="D232" s="8"/>
      <c r="E232" s="31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2:22" x14ac:dyDescent="0.25">
      <c r="B233" s="6"/>
      <c r="C233" s="6"/>
      <c r="D233" s="8"/>
      <c r="E233" s="31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2:22" x14ac:dyDescent="0.25">
      <c r="B234" s="6"/>
      <c r="C234" s="6"/>
      <c r="D234" s="8"/>
      <c r="E234" s="31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2:22" x14ac:dyDescent="0.25">
      <c r="B235" s="6"/>
      <c r="C235" s="6"/>
      <c r="D235" s="8"/>
      <c r="E235" s="31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2:22" x14ac:dyDescent="0.25">
      <c r="B236" s="6"/>
      <c r="C236" s="6"/>
      <c r="D236" s="8"/>
      <c r="E236" s="31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2:22" x14ac:dyDescent="0.25">
      <c r="B237" s="6"/>
      <c r="C237" s="6"/>
      <c r="D237" s="8"/>
      <c r="E237" s="31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2:22" x14ac:dyDescent="0.25">
      <c r="B238" s="6"/>
      <c r="C238" s="6"/>
      <c r="D238" s="8"/>
      <c r="E238" s="31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2:22" x14ac:dyDescent="0.25">
      <c r="B239" s="6"/>
      <c r="C239" s="6"/>
      <c r="D239" s="8"/>
      <c r="E239" s="31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2:22" x14ac:dyDescent="0.25">
      <c r="B240" s="6"/>
      <c r="C240" s="6"/>
      <c r="D240" s="8"/>
      <c r="E240" s="31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2:22" x14ac:dyDescent="0.25">
      <c r="B241" s="6"/>
      <c r="C241" s="6"/>
      <c r="D241" s="8"/>
      <c r="E241" s="31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2:22" x14ac:dyDescent="0.25">
      <c r="B242" s="6"/>
      <c r="C242" s="6"/>
      <c r="D242" s="8"/>
      <c r="E242" s="31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2:22" x14ac:dyDescent="0.25">
      <c r="B243" s="6"/>
      <c r="C243" s="6"/>
      <c r="D243" s="8"/>
      <c r="E243" s="31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2:22" x14ac:dyDescent="0.25">
      <c r="B244" s="6"/>
      <c r="C244" s="6"/>
      <c r="D244" s="8"/>
      <c r="E244" s="31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2:22" x14ac:dyDescent="0.25">
      <c r="B245" s="6"/>
      <c r="C245" s="6"/>
      <c r="D245" s="8"/>
      <c r="E245" s="31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2:22" x14ac:dyDescent="0.25">
      <c r="B246" s="6"/>
      <c r="C246" s="6"/>
      <c r="D246" s="8"/>
      <c r="E246" s="31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2:22" x14ac:dyDescent="0.25">
      <c r="B247" s="6"/>
      <c r="C247" s="6"/>
      <c r="D247" s="8"/>
      <c r="E247" s="31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2:22" x14ac:dyDescent="0.25">
      <c r="B248" s="6"/>
      <c r="C248" s="6"/>
      <c r="D248" s="8"/>
      <c r="E248" s="31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2:22" x14ac:dyDescent="0.25">
      <c r="B249" s="6"/>
      <c r="C249" s="6"/>
      <c r="D249" s="8"/>
      <c r="E249" s="31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2:22" x14ac:dyDescent="0.25">
      <c r="B250" s="6"/>
      <c r="C250" s="6"/>
      <c r="D250" s="8"/>
      <c r="E250" s="31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2:22" x14ac:dyDescent="0.25">
      <c r="B251" s="6"/>
      <c r="C251" s="6"/>
      <c r="D251" s="8"/>
      <c r="E251" s="31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2:22" x14ac:dyDescent="0.25">
      <c r="B252" s="6"/>
      <c r="C252" s="6"/>
      <c r="D252" s="8"/>
      <c r="E252" s="31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2:22" x14ac:dyDescent="0.25">
      <c r="B253" s="6"/>
      <c r="C253" s="6"/>
      <c r="D253" s="8"/>
      <c r="E253" s="31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2:22" x14ac:dyDescent="0.25">
      <c r="B254" s="6"/>
      <c r="C254" s="6"/>
      <c r="D254" s="8"/>
      <c r="E254" s="31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2:22" x14ac:dyDescent="0.25">
      <c r="B255" s="6"/>
      <c r="C255" s="6"/>
      <c r="D255" s="8"/>
      <c r="E255" s="31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2:22" x14ac:dyDescent="0.25">
      <c r="B256" s="6"/>
      <c r="C256" s="6"/>
      <c r="D256" s="8"/>
      <c r="E256" s="31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2:22" x14ac:dyDescent="0.25">
      <c r="B257" s="6"/>
      <c r="C257" s="6"/>
      <c r="D257" s="8"/>
      <c r="E257" s="31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2:22" x14ac:dyDescent="0.25">
      <c r="B258" s="6"/>
      <c r="C258" s="6"/>
      <c r="D258" s="8"/>
      <c r="E258" s="31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2:22" x14ac:dyDescent="0.25">
      <c r="B259" s="6"/>
      <c r="C259" s="6"/>
      <c r="D259" s="8"/>
      <c r="E259" s="31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2:22" x14ac:dyDescent="0.25">
      <c r="B260" s="6"/>
      <c r="C260" s="6"/>
      <c r="D260" s="8"/>
      <c r="E260" s="31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</row>
    <row r="261" spans="2:22" x14ac:dyDescent="0.25">
      <c r="B261" s="6"/>
      <c r="C261" s="6"/>
      <c r="D261" s="8"/>
      <c r="E261" s="31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</row>
    <row r="262" spans="2:22" x14ac:dyDescent="0.25">
      <c r="B262" s="6"/>
      <c r="C262" s="6"/>
      <c r="D262" s="8"/>
      <c r="E262" s="31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</row>
    <row r="263" spans="2:22" x14ac:dyDescent="0.25">
      <c r="B263" s="6"/>
      <c r="C263" s="6"/>
      <c r="D263" s="8"/>
      <c r="E263" s="31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</row>
    <row r="264" spans="2:22" x14ac:dyDescent="0.25">
      <c r="B264" s="6"/>
      <c r="C264" s="6"/>
      <c r="D264" s="8"/>
      <c r="E264" s="31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</row>
    <row r="265" spans="2:22" x14ac:dyDescent="0.25">
      <c r="B265" s="6"/>
      <c r="C265" s="6"/>
      <c r="D265" s="8"/>
      <c r="E265" s="31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</row>
    <row r="266" spans="2:22" x14ac:dyDescent="0.25">
      <c r="B266" s="6"/>
      <c r="C266" s="6"/>
      <c r="D266" s="8"/>
      <c r="E266" s="31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</row>
    <row r="267" spans="2:22" x14ac:dyDescent="0.25">
      <c r="B267" s="6"/>
      <c r="C267" s="6"/>
      <c r="D267" s="8"/>
      <c r="E267" s="31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2:22" x14ac:dyDescent="0.25">
      <c r="B268" s="6"/>
      <c r="C268" s="6"/>
      <c r="D268" s="8"/>
      <c r="E268" s="31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</row>
    <row r="269" spans="2:22" x14ac:dyDescent="0.25">
      <c r="B269" s="6"/>
      <c r="C269" s="6"/>
      <c r="D269" s="8"/>
      <c r="E269" s="31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</row>
    <row r="270" spans="2:22" x14ac:dyDescent="0.25">
      <c r="B270" s="6"/>
      <c r="C270" s="6"/>
      <c r="D270" s="8"/>
      <c r="E270" s="31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</row>
    <row r="271" spans="2:22" x14ac:dyDescent="0.25">
      <c r="B271" s="6"/>
      <c r="C271" s="6"/>
      <c r="D271" s="8"/>
      <c r="E271" s="31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</row>
    <row r="272" spans="2:22" x14ac:dyDescent="0.25">
      <c r="B272" s="6"/>
      <c r="C272" s="6"/>
      <c r="D272" s="8"/>
      <c r="E272" s="31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2:22" x14ac:dyDescent="0.25">
      <c r="B273" s="6"/>
      <c r="C273" s="6"/>
      <c r="D273" s="8"/>
      <c r="E273" s="31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</row>
    <row r="274" spans="2:22" x14ac:dyDescent="0.25">
      <c r="B274" s="6"/>
      <c r="C274" s="6"/>
      <c r="D274" s="8"/>
      <c r="E274" s="31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</row>
    <row r="275" spans="2:22" x14ac:dyDescent="0.25">
      <c r="B275" s="6"/>
      <c r="C275" s="6"/>
      <c r="D275" s="8"/>
      <c r="E275" s="31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</row>
    <row r="276" spans="2:22" x14ac:dyDescent="0.25">
      <c r="B276" s="6"/>
      <c r="C276" s="6"/>
      <c r="D276" s="8"/>
      <c r="E276" s="31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2:22" x14ac:dyDescent="0.25">
      <c r="B277" s="6"/>
      <c r="C277" s="6"/>
      <c r="D277" s="8"/>
      <c r="E277" s="31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2:22" x14ac:dyDescent="0.25">
      <c r="B278" s="6"/>
      <c r="C278" s="6"/>
      <c r="D278" s="8"/>
      <c r="E278" s="31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2:22" x14ac:dyDescent="0.25">
      <c r="B279" s="6"/>
      <c r="C279" s="6"/>
      <c r="D279" s="8"/>
      <c r="E279" s="31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2:22" x14ac:dyDescent="0.25">
      <c r="B280" s="6"/>
      <c r="C280" s="6"/>
      <c r="D280" s="8"/>
      <c r="E280" s="31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2:22" x14ac:dyDescent="0.25">
      <c r="B281" s="6"/>
      <c r="C281" s="6"/>
      <c r="D281" s="8"/>
      <c r="E281" s="31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2:22" x14ac:dyDescent="0.25">
      <c r="B282" s="6"/>
      <c r="C282" s="6"/>
      <c r="D282" s="8"/>
      <c r="E282" s="31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2:22" x14ac:dyDescent="0.25">
      <c r="B283" s="6"/>
      <c r="C283" s="6"/>
      <c r="D283" s="8"/>
      <c r="E283" s="31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2:22" x14ac:dyDescent="0.25">
      <c r="B284" s="6"/>
      <c r="C284" s="6"/>
      <c r="D284" s="8"/>
      <c r="E284" s="31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2:22" x14ac:dyDescent="0.25">
      <c r="B285" s="6"/>
      <c r="C285" s="6"/>
      <c r="D285" s="8"/>
      <c r="E285" s="31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2:22" x14ac:dyDescent="0.25">
      <c r="B286" s="6"/>
      <c r="C286" s="6"/>
      <c r="D286" s="8"/>
      <c r="E286" s="31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2:22" x14ac:dyDescent="0.25">
      <c r="B287" s="6"/>
      <c r="C287" s="6"/>
      <c r="D287" s="8"/>
      <c r="E287" s="31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2:22" x14ac:dyDescent="0.25">
      <c r="B288" s="6"/>
      <c r="C288" s="6"/>
      <c r="D288" s="8"/>
      <c r="E288" s="31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  <row r="289" spans="2:22" x14ac:dyDescent="0.25">
      <c r="B289" s="6"/>
      <c r="C289" s="6"/>
      <c r="D289" s="8"/>
      <c r="E289" s="31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</row>
    <row r="290" spans="2:22" x14ac:dyDescent="0.25">
      <c r="B290" s="6"/>
      <c r="C290" s="6"/>
      <c r="D290" s="8"/>
      <c r="E290" s="31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</row>
    <row r="291" spans="2:22" x14ac:dyDescent="0.25">
      <c r="B291" s="6"/>
      <c r="C291" s="6"/>
      <c r="D291" s="8"/>
      <c r="E291" s="3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</row>
    <row r="292" spans="2:22" x14ac:dyDescent="0.25">
      <c r="B292" s="6"/>
      <c r="C292" s="6"/>
      <c r="D292" s="8"/>
      <c r="E292" s="31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</row>
    <row r="293" spans="2:22" x14ac:dyDescent="0.25">
      <c r="B293" s="6"/>
      <c r="C293" s="6"/>
      <c r="D293" s="8"/>
      <c r="E293" s="31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</row>
    <row r="294" spans="2:22" x14ac:dyDescent="0.25">
      <c r="B294" s="6"/>
      <c r="C294" s="6"/>
      <c r="D294" s="8"/>
      <c r="E294" s="31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</row>
    <row r="295" spans="2:22" x14ac:dyDescent="0.25">
      <c r="B295" s="6"/>
      <c r="C295" s="6"/>
      <c r="D295" s="8"/>
      <c r="E295" s="31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</row>
    <row r="296" spans="2:22" x14ac:dyDescent="0.25">
      <c r="B296" s="6"/>
      <c r="C296" s="6"/>
      <c r="D296" s="8"/>
      <c r="E296" s="31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</row>
    <row r="297" spans="2:22" x14ac:dyDescent="0.25">
      <c r="B297" s="6"/>
      <c r="C297" s="6"/>
      <c r="D297" s="8"/>
      <c r="E297" s="31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</row>
    <row r="298" spans="2:22" x14ac:dyDescent="0.25">
      <c r="B298" s="6"/>
      <c r="C298" s="6"/>
      <c r="D298" s="8"/>
      <c r="E298" s="31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</row>
    <row r="299" spans="2:22" x14ac:dyDescent="0.25">
      <c r="B299" s="6"/>
      <c r="C299" s="6"/>
      <c r="D299" s="8"/>
      <c r="E299" s="31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</row>
    <row r="300" spans="2:22" x14ac:dyDescent="0.25">
      <c r="B300" s="6"/>
      <c r="C300" s="6"/>
      <c r="D300" s="8"/>
      <c r="E300" s="31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</row>
    <row r="301" spans="2:22" x14ac:dyDescent="0.25">
      <c r="B301" s="6"/>
      <c r="C301" s="6"/>
      <c r="D301" s="8"/>
      <c r="E301" s="31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</row>
    <row r="302" spans="2:22" x14ac:dyDescent="0.25">
      <c r="B302" s="6"/>
      <c r="C302" s="6"/>
      <c r="D302" s="8"/>
      <c r="E302" s="31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</row>
    <row r="303" spans="2:22" x14ac:dyDescent="0.25">
      <c r="B303" s="6"/>
      <c r="C303" s="6"/>
      <c r="D303" s="8"/>
      <c r="E303" s="31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</row>
    <row r="304" spans="2:22" x14ac:dyDescent="0.25">
      <c r="B304" s="6"/>
      <c r="C304" s="6"/>
      <c r="D304" s="8"/>
      <c r="E304" s="31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</row>
    <row r="305" spans="2:22" x14ac:dyDescent="0.25">
      <c r="B305" s="6"/>
      <c r="C305" s="6"/>
      <c r="D305" s="8"/>
      <c r="E305" s="31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2:22" x14ac:dyDescent="0.25">
      <c r="B306" s="6"/>
      <c r="C306" s="6"/>
      <c r="D306" s="8"/>
      <c r="E306" s="31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</row>
    <row r="307" spans="2:22" x14ac:dyDescent="0.25">
      <c r="B307" s="6"/>
      <c r="C307" s="6"/>
      <c r="D307" s="8"/>
      <c r="E307" s="31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</row>
    <row r="308" spans="2:22" x14ac:dyDescent="0.25">
      <c r="B308" s="6"/>
      <c r="C308" s="6"/>
      <c r="D308" s="8"/>
      <c r="E308" s="31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</row>
    <row r="309" spans="2:22" x14ac:dyDescent="0.25">
      <c r="B309" s="6"/>
      <c r="C309" s="6"/>
      <c r="D309" s="8"/>
      <c r="E309" s="31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2:22" x14ac:dyDescent="0.25">
      <c r="B310" s="6"/>
      <c r="C310" s="6"/>
      <c r="D310" s="8"/>
      <c r="E310" s="31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2:22" x14ac:dyDescent="0.25">
      <c r="B311" s="6"/>
      <c r="C311" s="6"/>
      <c r="D311" s="8"/>
      <c r="E311" s="31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2:22" x14ac:dyDescent="0.25">
      <c r="B312" s="6"/>
      <c r="C312" s="6"/>
      <c r="D312" s="8"/>
      <c r="E312" s="31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</row>
    <row r="313" spans="2:22" x14ac:dyDescent="0.25">
      <c r="B313" s="6"/>
      <c r="C313" s="6"/>
      <c r="D313" s="8"/>
      <c r="E313" s="31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</row>
    <row r="314" spans="2:22" x14ac:dyDescent="0.25">
      <c r="B314" s="6"/>
      <c r="C314" s="6"/>
      <c r="D314" s="8"/>
      <c r="E314" s="31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</row>
    <row r="315" spans="2:22" x14ac:dyDescent="0.25">
      <c r="B315" s="6"/>
      <c r="C315" s="6"/>
      <c r="D315" s="8"/>
      <c r="E315" s="31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</row>
    <row r="316" spans="2:22" x14ac:dyDescent="0.25">
      <c r="B316" s="6"/>
      <c r="C316" s="6"/>
      <c r="D316" s="8"/>
      <c r="E316" s="31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</row>
    <row r="317" spans="2:22" x14ac:dyDescent="0.25">
      <c r="B317" s="6"/>
      <c r="C317" s="6"/>
      <c r="D317" s="8"/>
      <c r="E317" s="31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</row>
    <row r="318" spans="2:22" x14ac:dyDescent="0.25">
      <c r="B318" s="6"/>
      <c r="C318" s="6"/>
      <c r="D318" s="8"/>
      <c r="E318" s="31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</row>
    <row r="319" spans="2:22" x14ac:dyDescent="0.25">
      <c r="B319" s="6"/>
      <c r="C319" s="6"/>
      <c r="D319" s="8"/>
      <c r="E319" s="31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</row>
    <row r="320" spans="2:22" x14ac:dyDescent="0.25">
      <c r="B320" s="6"/>
      <c r="C320" s="6"/>
      <c r="D320" s="8"/>
      <c r="E320" s="31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2:22" x14ac:dyDescent="0.25">
      <c r="B321" s="6"/>
      <c r="C321" s="6"/>
      <c r="D321" s="8"/>
      <c r="E321" s="31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</row>
    <row r="322" spans="2:22" x14ac:dyDescent="0.25">
      <c r="B322" s="6"/>
      <c r="C322" s="6"/>
      <c r="D322" s="8"/>
      <c r="E322" s="31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</row>
    <row r="323" spans="2:22" x14ac:dyDescent="0.25">
      <c r="B323" s="6"/>
      <c r="C323" s="6"/>
      <c r="D323" s="8"/>
      <c r="E323" s="31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2:22" x14ac:dyDescent="0.25">
      <c r="B324" s="6"/>
      <c r="C324" s="6"/>
      <c r="D324" s="8"/>
      <c r="E324" s="31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</row>
    <row r="325" spans="2:22" x14ac:dyDescent="0.25">
      <c r="B325" s="6"/>
      <c r="C325" s="6"/>
      <c r="D325" s="8"/>
      <c r="E325" s="31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2:22" x14ac:dyDescent="0.25">
      <c r="B326" s="6"/>
      <c r="C326" s="6"/>
      <c r="D326" s="8"/>
      <c r="E326" s="31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2:22" x14ac:dyDescent="0.25">
      <c r="B327" s="6"/>
      <c r="C327" s="6"/>
      <c r="D327" s="8"/>
      <c r="E327" s="31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</row>
    <row r="328" spans="2:22" x14ac:dyDescent="0.25">
      <c r="B328" s="6"/>
      <c r="C328" s="6"/>
      <c r="D328" s="8"/>
      <c r="E328" s="31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</row>
    <row r="329" spans="2:22" x14ac:dyDescent="0.25">
      <c r="B329" s="6"/>
      <c r="C329" s="6"/>
      <c r="D329" s="8"/>
      <c r="E329" s="31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</row>
    <row r="330" spans="2:22" x14ac:dyDescent="0.25">
      <c r="B330" s="6"/>
      <c r="C330" s="6"/>
      <c r="D330" s="8"/>
      <c r="E330" s="31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</row>
    <row r="331" spans="2:22" x14ac:dyDescent="0.25">
      <c r="B331" s="6"/>
      <c r="C331" s="6"/>
      <c r="D331" s="8"/>
      <c r="E331" s="31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</row>
    <row r="332" spans="2:22" x14ac:dyDescent="0.25">
      <c r="B332" s="6"/>
      <c r="C332" s="6"/>
      <c r="D332" s="8"/>
      <c r="E332" s="31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2:22" x14ac:dyDescent="0.25">
      <c r="B333" s="6"/>
      <c r="C333" s="6"/>
      <c r="D333" s="8"/>
      <c r="E333" s="31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</row>
    <row r="334" spans="2:22" x14ac:dyDescent="0.25">
      <c r="B334" s="6"/>
      <c r="C334" s="6"/>
      <c r="D334" s="8"/>
      <c r="E334" s="31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</row>
    <row r="335" spans="2:22" x14ac:dyDescent="0.25">
      <c r="B335" s="6"/>
      <c r="C335" s="6"/>
      <c r="D335" s="8"/>
      <c r="E335" s="31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</row>
    <row r="336" spans="2:22" x14ac:dyDescent="0.25">
      <c r="B336" s="6"/>
      <c r="C336" s="6"/>
      <c r="D336" s="8"/>
      <c r="E336" s="31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</row>
    <row r="337" spans="2:22" x14ac:dyDescent="0.25">
      <c r="B337" s="6"/>
      <c r="C337" s="6"/>
      <c r="D337" s="8"/>
      <c r="E337" s="31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</row>
    <row r="338" spans="2:22" x14ac:dyDescent="0.25">
      <c r="B338" s="6"/>
      <c r="C338" s="6"/>
      <c r="D338" s="8"/>
      <c r="E338" s="31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</row>
    <row r="339" spans="2:22" x14ac:dyDescent="0.25">
      <c r="B339" s="6"/>
      <c r="C339" s="6"/>
      <c r="D339" s="8"/>
      <c r="E339" s="31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</row>
    <row r="340" spans="2:22" x14ac:dyDescent="0.25">
      <c r="B340" s="6"/>
      <c r="C340" s="6"/>
      <c r="D340" s="8"/>
      <c r="E340" s="31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</row>
    <row r="341" spans="2:22" x14ac:dyDescent="0.25">
      <c r="B341" s="6"/>
      <c r="C341" s="6"/>
      <c r="D341" s="8"/>
      <c r="E341" s="31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</row>
    <row r="342" spans="2:22" x14ac:dyDescent="0.25">
      <c r="B342" s="6"/>
      <c r="C342" s="6"/>
      <c r="D342" s="8"/>
      <c r="E342" s="31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</row>
    <row r="343" spans="2:22" x14ac:dyDescent="0.25">
      <c r="B343" s="6"/>
      <c r="C343" s="6"/>
      <c r="D343" s="8"/>
      <c r="E343" s="31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</row>
    <row r="344" spans="2:22" x14ac:dyDescent="0.25">
      <c r="B344" s="6"/>
      <c r="C344" s="6"/>
      <c r="D344" s="8"/>
      <c r="E344" s="31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</row>
    <row r="345" spans="2:22" x14ac:dyDescent="0.25">
      <c r="B345" s="6"/>
      <c r="C345" s="6"/>
      <c r="D345" s="8"/>
      <c r="E345" s="31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</row>
    <row r="346" spans="2:22" x14ac:dyDescent="0.25">
      <c r="B346" s="6"/>
      <c r="C346" s="6"/>
      <c r="D346" s="8"/>
      <c r="E346" s="31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</row>
    <row r="347" spans="2:22" x14ac:dyDescent="0.25">
      <c r="B347" s="6"/>
      <c r="C347" s="6"/>
      <c r="D347" s="8"/>
      <c r="E347" s="31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</row>
    <row r="348" spans="2:22" x14ac:dyDescent="0.25">
      <c r="B348" s="6"/>
      <c r="C348" s="6"/>
      <c r="D348" s="8"/>
      <c r="E348" s="31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</row>
    <row r="349" spans="2:22" x14ac:dyDescent="0.25">
      <c r="B349" s="6"/>
      <c r="C349" s="6"/>
      <c r="D349" s="8"/>
      <c r="E349" s="31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</row>
    <row r="350" spans="2:22" x14ac:dyDescent="0.25">
      <c r="B350" s="6"/>
      <c r="C350" s="6"/>
      <c r="D350" s="8"/>
      <c r="E350" s="31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</row>
    <row r="351" spans="2:22" x14ac:dyDescent="0.25">
      <c r="B351" s="6"/>
      <c r="C351" s="6"/>
      <c r="D351" s="8"/>
      <c r="E351" s="31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</row>
    <row r="352" spans="2:22" x14ac:dyDescent="0.25">
      <c r="B352" s="6"/>
      <c r="C352" s="6"/>
      <c r="D352" s="8"/>
      <c r="E352" s="31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2:22" x14ac:dyDescent="0.25">
      <c r="B353" s="6"/>
      <c r="C353" s="6"/>
      <c r="D353" s="8"/>
      <c r="E353" s="31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</row>
    <row r="354" spans="2:22" x14ac:dyDescent="0.25">
      <c r="B354" s="6"/>
      <c r="C354" s="6"/>
      <c r="D354" s="8"/>
      <c r="E354" s="31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</row>
    <row r="355" spans="2:22" x14ac:dyDescent="0.25">
      <c r="B355" s="6"/>
      <c r="C355" s="6"/>
      <c r="D355" s="8"/>
      <c r="E355" s="31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</row>
    <row r="356" spans="2:22" x14ac:dyDescent="0.25">
      <c r="B356" s="6"/>
      <c r="C356" s="6"/>
      <c r="D356" s="8"/>
      <c r="E356" s="31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</row>
    <row r="357" spans="2:22" x14ac:dyDescent="0.25">
      <c r="B357" s="6"/>
      <c r="C357" s="6"/>
      <c r="D357" s="8"/>
      <c r="E357" s="31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</row>
    <row r="358" spans="2:22" x14ac:dyDescent="0.25">
      <c r="B358" s="6"/>
      <c r="C358" s="6"/>
      <c r="D358" s="8"/>
      <c r="E358" s="31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</row>
    <row r="359" spans="2:22" x14ac:dyDescent="0.25">
      <c r="B359" s="6"/>
      <c r="C359" s="6"/>
      <c r="D359" s="8"/>
      <c r="E359" s="31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</row>
    <row r="360" spans="2:22" x14ac:dyDescent="0.25">
      <c r="B360" s="6"/>
      <c r="C360" s="6"/>
      <c r="D360" s="8"/>
      <c r="E360" s="31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2:22" x14ac:dyDescent="0.25">
      <c r="B361" s="6"/>
      <c r="C361" s="6"/>
      <c r="D361" s="8"/>
      <c r="E361" s="31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</row>
    <row r="362" spans="2:22" x14ac:dyDescent="0.25">
      <c r="B362" s="6"/>
      <c r="C362" s="6"/>
      <c r="D362" s="8"/>
      <c r="E362" s="31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</row>
    <row r="363" spans="2:22" x14ac:dyDescent="0.25">
      <c r="B363" s="6"/>
      <c r="C363" s="6"/>
      <c r="D363" s="8"/>
      <c r="E363" s="31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</row>
    <row r="364" spans="2:22" x14ac:dyDescent="0.25">
      <c r="B364" s="6"/>
      <c r="C364" s="6"/>
      <c r="D364" s="8"/>
      <c r="E364" s="31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</row>
    <row r="365" spans="2:22" x14ac:dyDescent="0.25">
      <c r="B365" s="6"/>
      <c r="C365" s="6"/>
      <c r="D365" s="8"/>
      <c r="E365" s="31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</row>
    <row r="366" spans="2:22" x14ac:dyDescent="0.25">
      <c r="B366" s="6"/>
      <c r="C366" s="6"/>
      <c r="D366" s="8"/>
      <c r="E366" s="31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</row>
    <row r="367" spans="2:22" x14ac:dyDescent="0.25">
      <c r="B367" s="6"/>
      <c r="C367" s="6"/>
      <c r="D367" s="8"/>
      <c r="E367" s="31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</row>
    <row r="368" spans="2:22" x14ac:dyDescent="0.25">
      <c r="B368" s="6"/>
      <c r="C368" s="6"/>
      <c r="D368" s="8"/>
      <c r="E368" s="31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</row>
    <row r="369" spans="2:22" x14ac:dyDescent="0.25">
      <c r="B369" s="6"/>
      <c r="C369" s="6"/>
      <c r="D369" s="8"/>
      <c r="E369" s="31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</row>
    <row r="370" spans="2:22" x14ac:dyDescent="0.25">
      <c r="B370" s="6"/>
      <c r="C370" s="6"/>
      <c r="D370" s="8"/>
      <c r="E370" s="31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</row>
    <row r="371" spans="2:22" x14ac:dyDescent="0.25">
      <c r="B371" s="6"/>
      <c r="C371" s="6"/>
      <c r="D371" s="8"/>
      <c r="E371" s="31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</row>
    <row r="372" spans="2:22" x14ac:dyDescent="0.25">
      <c r="B372" s="6"/>
      <c r="C372" s="6"/>
      <c r="D372" s="8"/>
      <c r="E372" s="31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</row>
    <row r="373" spans="2:22" x14ac:dyDescent="0.25">
      <c r="B373" s="6"/>
      <c r="C373" s="6"/>
      <c r="D373" s="8"/>
      <c r="E373" s="31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</row>
    <row r="374" spans="2:22" x14ac:dyDescent="0.25">
      <c r="B374" s="6"/>
      <c r="C374" s="6"/>
      <c r="D374" s="8"/>
      <c r="E374" s="31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</row>
    <row r="375" spans="2:22" x14ac:dyDescent="0.25">
      <c r="B375" s="6"/>
      <c r="C375" s="6"/>
      <c r="D375" s="8"/>
      <c r="E375" s="31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</row>
    <row r="376" spans="2:22" x14ac:dyDescent="0.25">
      <c r="B376" s="6"/>
      <c r="C376" s="6"/>
      <c r="D376" s="8"/>
      <c r="E376" s="31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</row>
    <row r="377" spans="2:22" x14ac:dyDescent="0.25">
      <c r="B377" s="6"/>
      <c r="C377" s="6"/>
      <c r="D377" s="8"/>
      <c r="E377" s="31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</row>
    <row r="378" spans="2:22" x14ac:dyDescent="0.25">
      <c r="B378" s="6"/>
      <c r="C378" s="6"/>
      <c r="D378" s="8"/>
      <c r="E378" s="31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</row>
    <row r="379" spans="2:22" x14ac:dyDescent="0.25">
      <c r="B379" s="6"/>
      <c r="C379" s="6"/>
      <c r="D379" s="8"/>
      <c r="E379" s="31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</row>
    <row r="380" spans="2:22" x14ac:dyDescent="0.25">
      <c r="B380" s="6"/>
      <c r="C380" s="6"/>
      <c r="D380" s="8"/>
      <c r="E380" s="31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</row>
    <row r="381" spans="2:22" x14ac:dyDescent="0.25">
      <c r="B381" s="6"/>
      <c r="C381" s="6"/>
      <c r="D381" s="8"/>
      <c r="E381" s="31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</row>
    <row r="382" spans="2:22" x14ac:dyDescent="0.25">
      <c r="B382" s="6"/>
      <c r="C382" s="6"/>
      <c r="D382" s="8"/>
      <c r="E382" s="31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</row>
    <row r="383" spans="2:22" x14ac:dyDescent="0.25">
      <c r="B383" s="6"/>
      <c r="C383" s="6"/>
      <c r="D383" s="8"/>
      <c r="E383" s="31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</row>
    <row r="384" spans="2:22" x14ac:dyDescent="0.25">
      <c r="B384" s="6"/>
      <c r="C384" s="6"/>
      <c r="D384" s="8"/>
      <c r="E384" s="31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</row>
    <row r="385" spans="2:22" x14ac:dyDescent="0.25">
      <c r="B385" s="6"/>
      <c r="C385" s="6"/>
      <c r="D385" s="8"/>
      <c r="E385" s="31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</row>
    <row r="386" spans="2:22" x14ac:dyDescent="0.25">
      <c r="B386" s="6"/>
      <c r="C386" s="6"/>
      <c r="D386" s="8"/>
      <c r="E386" s="31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</row>
    <row r="387" spans="2:22" x14ac:dyDescent="0.25">
      <c r="B387" s="6"/>
      <c r="C387" s="6"/>
      <c r="D387" s="8"/>
      <c r="E387" s="31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</row>
    <row r="388" spans="2:22" x14ac:dyDescent="0.25">
      <c r="B388" s="6"/>
      <c r="C388" s="6"/>
      <c r="D388" s="8"/>
      <c r="E388" s="31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</row>
    <row r="389" spans="2:22" x14ac:dyDescent="0.25">
      <c r="B389" s="6"/>
      <c r="C389" s="6"/>
      <c r="D389" s="8"/>
      <c r="E389" s="31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</row>
    <row r="390" spans="2:22" x14ac:dyDescent="0.25">
      <c r="B390" s="6"/>
      <c r="C390" s="6"/>
      <c r="D390" s="8"/>
      <c r="E390" s="31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</row>
    <row r="391" spans="2:22" x14ac:dyDescent="0.25">
      <c r="B391" s="6"/>
      <c r="C391" s="6"/>
      <c r="D391" s="8"/>
      <c r="E391" s="31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</row>
    <row r="392" spans="2:22" x14ac:dyDescent="0.25">
      <c r="B392" s="6"/>
      <c r="C392" s="6"/>
      <c r="D392" s="8"/>
      <c r="E392" s="31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</row>
    <row r="393" spans="2:22" x14ac:dyDescent="0.25">
      <c r="B393" s="6"/>
      <c r="C393" s="6"/>
      <c r="D393" s="8"/>
      <c r="E393" s="31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</row>
    <row r="394" spans="2:22" x14ac:dyDescent="0.25">
      <c r="B394" s="6"/>
      <c r="C394" s="6"/>
      <c r="D394" s="8"/>
      <c r="E394" s="31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</row>
    <row r="395" spans="2:22" x14ac:dyDescent="0.25">
      <c r="B395" s="6"/>
      <c r="C395" s="6"/>
      <c r="D395" s="8"/>
      <c r="E395" s="3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</row>
    <row r="396" spans="2:22" x14ac:dyDescent="0.25">
      <c r="B396" s="6"/>
      <c r="C396" s="6"/>
      <c r="D396" s="8"/>
      <c r="E396" s="31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</row>
    <row r="397" spans="2:22" x14ac:dyDescent="0.25">
      <c r="B397" s="6"/>
      <c r="C397" s="6"/>
      <c r="D397" s="8"/>
      <c r="E397" s="31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</row>
    <row r="398" spans="2:22" x14ac:dyDescent="0.25">
      <c r="B398" s="6"/>
      <c r="C398" s="6"/>
      <c r="D398" s="8"/>
      <c r="E398" s="31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</row>
    <row r="399" spans="2:22" x14ac:dyDescent="0.25">
      <c r="B399" s="6"/>
      <c r="C399" s="6"/>
      <c r="D399" s="8"/>
      <c r="E399" s="31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</row>
    <row r="400" spans="2:22" x14ac:dyDescent="0.25">
      <c r="B400" s="6"/>
      <c r="C400" s="6"/>
      <c r="D400" s="8"/>
      <c r="E400" s="31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</row>
    <row r="401" spans="2:22" x14ac:dyDescent="0.25">
      <c r="B401" s="6"/>
      <c r="C401" s="6"/>
      <c r="D401" s="8"/>
      <c r="E401" s="31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</row>
    <row r="402" spans="2:22" x14ac:dyDescent="0.25">
      <c r="B402" s="6"/>
      <c r="C402" s="6"/>
      <c r="D402" s="8"/>
      <c r="E402" s="31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</row>
    <row r="403" spans="2:22" x14ac:dyDescent="0.25">
      <c r="B403" s="6"/>
      <c r="C403" s="6"/>
      <c r="D403" s="8"/>
      <c r="E403" s="31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</row>
    <row r="404" spans="2:22" x14ac:dyDescent="0.25">
      <c r="B404" s="6"/>
      <c r="C404" s="6"/>
      <c r="D404" s="8"/>
      <c r="E404" s="31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</row>
    <row r="405" spans="2:22" x14ac:dyDescent="0.25">
      <c r="B405" s="6"/>
      <c r="C405" s="6"/>
      <c r="D405" s="8"/>
      <c r="E405" s="31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</row>
    <row r="406" spans="2:22" x14ac:dyDescent="0.25">
      <c r="B406" s="6"/>
      <c r="C406" s="6"/>
      <c r="D406" s="8"/>
      <c r="E406" s="31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</row>
    <row r="407" spans="2:22" x14ac:dyDescent="0.25">
      <c r="B407" s="6"/>
      <c r="C407" s="6"/>
      <c r="D407" s="8"/>
      <c r="E407" s="31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</row>
    <row r="408" spans="2:22" x14ac:dyDescent="0.25">
      <c r="B408" s="6"/>
      <c r="C408" s="6"/>
      <c r="D408" s="8"/>
      <c r="E408" s="31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</row>
    <row r="409" spans="2:22" x14ac:dyDescent="0.25">
      <c r="B409" s="6"/>
      <c r="C409" s="6"/>
      <c r="D409" s="8"/>
      <c r="E409" s="31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</row>
    <row r="410" spans="2:22" x14ac:dyDescent="0.25">
      <c r="B410" s="6"/>
      <c r="C410" s="6"/>
      <c r="D410" s="8"/>
      <c r="E410" s="31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</row>
    <row r="411" spans="2:22" x14ac:dyDescent="0.25">
      <c r="B411" s="6"/>
      <c r="C411" s="6"/>
      <c r="D411" s="8"/>
      <c r="E411" s="31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</row>
    <row r="412" spans="2:22" x14ac:dyDescent="0.25">
      <c r="B412" s="6"/>
      <c r="C412" s="6"/>
      <c r="D412" s="8"/>
      <c r="E412" s="31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</row>
    <row r="413" spans="2:22" x14ac:dyDescent="0.25">
      <c r="B413" s="6"/>
      <c r="C413" s="6"/>
      <c r="D413" s="8"/>
      <c r="E413" s="31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</row>
    <row r="414" spans="2:22" x14ac:dyDescent="0.25">
      <c r="B414" s="6"/>
      <c r="C414" s="6"/>
      <c r="D414" s="8"/>
      <c r="E414" s="31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</row>
    <row r="415" spans="2:22" x14ac:dyDescent="0.25">
      <c r="B415" s="6"/>
      <c r="C415" s="6"/>
      <c r="D415" s="8"/>
      <c r="E415" s="31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</row>
    <row r="416" spans="2:22" x14ac:dyDescent="0.25">
      <c r="B416" s="6"/>
      <c r="C416" s="6"/>
      <c r="D416" s="8"/>
      <c r="E416" s="31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</row>
    <row r="417" spans="2:22" x14ac:dyDescent="0.25">
      <c r="B417" s="6"/>
      <c r="C417" s="6"/>
      <c r="D417" s="8"/>
      <c r="E417" s="31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</row>
    <row r="418" spans="2:22" x14ac:dyDescent="0.25">
      <c r="B418" s="6"/>
      <c r="C418" s="6"/>
      <c r="D418" s="8"/>
      <c r="E418" s="31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</row>
    <row r="419" spans="2:22" x14ac:dyDescent="0.25">
      <c r="B419" s="6"/>
      <c r="C419" s="6"/>
      <c r="D419" s="8"/>
      <c r="E419" s="31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</row>
    <row r="420" spans="2:22" x14ac:dyDescent="0.25">
      <c r="B420" s="6"/>
      <c r="C420" s="6"/>
      <c r="D420" s="8"/>
      <c r="E420" s="31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</row>
    <row r="421" spans="2:22" x14ac:dyDescent="0.25">
      <c r="B421" s="6"/>
      <c r="C421" s="6"/>
      <c r="D421" s="8"/>
      <c r="E421" s="31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</row>
    <row r="422" spans="2:22" x14ac:dyDescent="0.25">
      <c r="B422" s="6"/>
      <c r="C422" s="6"/>
      <c r="D422" s="8"/>
      <c r="E422" s="31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</row>
    <row r="423" spans="2:22" x14ac:dyDescent="0.25">
      <c r="B423" s="6"/>
      <c r="C423" s="6"/>
      <c r="D423" s="8"/>
      <c r="E423" s="31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</row>
    <row r="424" spans="2:22" x14ac:dyDescent="0.25">
      <c r="B424" s="6"/>
      <c r="C424" s="6"/>
      <c r="D424" s="8"/>
      <c r="E424" s="31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</row>
    <row r="425" spans="2:22" x14ac:dyDescent="0.25">
      <c r="B425" s="6"/>
      <c r="C425" s="6"/>
      <c r="D425" s="8"/>
      <c r="E425" s="31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</row>
    <row r="426" spans="2:22" x14ac:dyDescent="0.25">
      <c r="B426" s="6"/>
      <c r="C426" s="6"/>
      <c r="D426" s="8"/>
      <c r="E426" s="31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</row>
    <row r="427" spans="2:22" x14ac:dyDescent="0.25">
      <c r="B427" s="6"/>
      <c r="C427" s="6"/>
      <c r="D427" s="8"/>
      <c r="E427" s="31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</row>
    <row r="428" spans="2:22" x14ac:dyDescent="0.25">
      <c r="B428" s="6"/>
      <c r="C428" s="6"/>
      <c r="D428" s="8"/>
      <c r="E428" s="31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</row>
    <row r="429" spans="2:22" x14ac:dyDescent="0.25">
      <c r="B429" s="6"/>
      <c r="C429" s="6"/>
      <c r="D429" s="8"/>
      <c r="E429" s="31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</row>
    <row r="430" spans="2:22" x14ac:dyDescent="0.25">
      <c r="B430" s="6"/>
      <c r="C430" s="6"/>
      <c r="D430" s="8"/>
      <c r="E430" s="31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</row>
    <row r="431" spans="2:22" x14ac:dyDescent="0.25">
      <c r="B431" s="6"/>
      <c r="C431" s="6"/>
      <c r="D431" s="8"/>
      <c r="E431" s="31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</row>
    <row r="432" spans="2:22" x14ac:dyDescent="0.25">
      <c r="B432" s="6"/>
      <c r="C432" s="6"/>
      <c r="D432" s="8"/>
      <c r="E432" s="31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</row>
    <row r="433" spans="2:22" x14ac:dyDescent="0.25">
      <c r="B433" s="6"/>
      <c r="C433" s="6"/>
      <c r="D433" s="8"/>
      <c r="E433" s="31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</row>
    <row r="434" spans="2:22" x14ac:dyDescent="0.25">
      <c r="B434" s="6"/>
      <c r="C434" s="6"/>
      <c r="D434" s="8"/>
      <c r="E434" s="31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</row>
    <row r="435" spans="2:22" x14ac:dyDescent="0.25">
      <c r="B435" s="6"/>
      <c r="C435" s="6"/>
      <c r="D435" s="8"/>
      <c r="E435" s="31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2:22" x14ac:dyDescent="0.25">
      <c r="B436" s="6"/>
      <c r="C436" s="6"/>
      <c r="D436" s="8"/>
      <c r="E436" s="31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2:22" x14ac:dyDescent="0.25">
      <c r="B437" s="6"/>
      <c r="C437" s="6"/>
      <c r="D437" s="8"/>
      <c r="E437" s="31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2:22" x14ac:dyDescent="0.25">
      <c r="B438" s="6"/>
      <c r="C438" s="6"/>
      <c r="D438" s="8"/>
      <c r="E438" s="31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2:22" x14ac:dyDescent="0.25">
      <c r="B439" s="6"/>
      <c r="C439" s="6"/>
      <c r="D439" s="8"/>
      <c r="E439" s="31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2:22" x14ac:dyDescent="0.25">
      <c r="B440" s="6"/>
      <c r="C440" s="6"/>
      <c r="D440" s="8"/>
      <c r="E440" s="31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2:22" x14ac:dyDescent="0.25">
      <c r="B441" s="6"/>
      <c r="C441" s="6"/>
      <c r="D441" s="8"/>
      <c r="E441" s="31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2:22" x14ac:dyDescent="0.25">
      <c r="B442" s="6"/>
      <c r="C442" s="6"/>
      <c r="D442" s="8"/>
      <c r="E442" s="31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2:22" x14ac:dyDescent="0.25">
      <c r="B443" s="6"/>
      <c r="C443" s="6"/>
      <c r="D443" s="8"/>
      <c r="E443" s="31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2:22" x14ac:dyDescent="0.25">
      <c r="B444" s="6"/>
      <c r="C444" s="6"/>
      <c r="D444" s="8"/>
      <c r="E444" s="31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2:22" x14ac:dyDescent="0.25">
      <c r="B445" s="6"/>
      <c r="C445" s="6"/>
      <c r="D445" s="8"/>
      <c r="E445" s="31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2:22" x14ac:dyDescent="0.25">
      <c r="B446" s="6"/>
      <c r="C446" s="6"/>
      <c r="D446" s="8"/>
      <c r="E446" s="31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</row>
    <row r="447" spans="2:22" x14ac:dyDescent="0.25">
      <c r="B447" s="6"/>
      <c r="C447" s="6"/>
      <c r="D447" s="8"/>
      <c r="E447" s="31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</row>
    <row r="448" spans="2:22" x14ac:dyDescent="0.25">
      <c r="B448" s="6"/>
      <c r="C448" s="6"/>
      <c r="D448" s="8"/>
      <c r="E448" s="31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</row>
    <row r="449" spans="2:22" x14ac:dyDescent="0.25">
      <c r="B449" s="6"/>
      <c r="C449" s="6"/>
      <c r="D449" s="8"/>
      <c r="E449" s="31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</row>
    <row r="450" spans="2:22" x14ac:dyDescent="0.25">
      <c r="B450" s="6"/>
      <c r="C450" s="6"/>
      <c r="D450" s="8"/>
      <c r="E450" s="31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</row>
    <row r="451" spans="2:22" x14ac:dyDescent="0.25">
      <c r="B451" s="6"/>
      <c r="C451" s="6"/>
      <c r="D451" s="8"/>
      <c r="E451" s="31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</row>
    <row r="452" spans="2:22" x14ac:dyDescent="0.25">
      <c r="B452" s="6"/>
      <c r="C452" s="6"/>
      <c r="D452" s="8"/>
      <c r="E452" s="31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</row>
    <row r="453" spans="2:22" x14ac:dyDescent="0.25">
      <c r="B453" s="6"/>
      <c r="C453" s="6"/>
      <c r="D453" s="8"/>
      <c r="E453" s="31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</row>
    <row r="454" spans="2:22" x14ac:dyDescent="0.25">
      <c r="B454" s="6"/>
      <c r="C454" s="6"/>
      <c r="D454" s="8"/>
      <c r="E454" s="31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</row>
    <row r="455" spans="2:22" x14ac:dyDescent="0.25">
      <c r="B455" s="6"/>
      <c r="C455" s="6"/>
      <c r="D455" s="8"/>
      <c r="E455" s="31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</row>
    <row r="456" spans="2:22" x14ac:dyDescent="0.25">
      <c r="B456" s="6"/>
      <c r="C456" s="6"/>
      <c r="D456" s="8"/>
      <c r="E456" s="31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</row>
    <row r="457" spans="2:22" x14ac:dyDescent="0.25">
      <c r="B457" s="6"/>
      <c r="C457" s="6"/>
      <c r="D457" s="8"/>
      <c r="E457" s="31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</row>
    <row r="458" spans="2:22" x14ac:dyDescent="0.25">
      <c r="B458" s="6"/>
      <c r="C458" s="6"/>
      <c r="D458" s="8"/>
      <c r="E458" s="31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</row>
    <row r="459" spans="2:22" x14ac:dyDescent="0.25">
      <c r="B459" s="6"/>
      <c r="C459" s="6"/>
      <c r="D459" s="8"/>
      <c r="E459" s="31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</row>
    <row r="460" spans="2:22" x14ac:dyDescent="0.25">
      <c r="B460" s="6"/>
      <c r="C460" s="6"/>
      <c r="D460" s="8"/>
      <c r="E460" s="31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</row>
    <row r="461" spans="2:22" x14ac:dyDescent="0.25">
      <c r="B461" s="6"/>
      <c r="C461" s="6"/>
      <c r="D461" s="8"/>
      <c r="E461" s="31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</row>
    <row r="462" spans="2:22" x14ac:dyDescent="0.25">
      <c r="B462" s="6"/>
      <c r="C462" s="6"/>
      <c r="D462" s="8"/>
      <c r="E462" s="31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</row>
    <row r="463" spans="2:22" x14ac:dyDescent="0.25">
      <c r="B463" s="6"/>
      <c r="C463" s="6"/>
      <c r="D463" s="8"/>
      <c r="E463" s="31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</row>
    <row r="464" spans="2:22" x14ac:dyDescent="0.25">
      <c r="B464" s="6"/>
      <c r="C464" s="6"/>
      <c r="D464" s="8"/>
      <c r="E464" s="31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</row>
    <row r="465" spans="2:22" x14ac:dyDescent="0.25">
      <c r="B465" s="6"/>
      <c r="C465" s="6"/>
      <c r="D465" s="8"/>
      <c r="E465" s="31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</row>
    <row r="466" spans="2:22" x14ac:dyDescent="0.25">
      <c r="B466" s="6"/>
      <c r="C466" s="6"/>
      <c r="D466" s="8"/>
      <c r="E466" s="31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</row>
    <row r="467" spans="2:22" x14ac:dyDescent="0.25">
      <c r="B467" s="6"/>
      <c r="C467" s="6"/>
      <c r="D467" s="8"/>
      <c r="E467" s="31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</row>
    <row r="468" spans="2:22" x14ac:dyDescent="0.25">
      <c r="B468" s="6"/>
      <c r="C468" s="6"/>
      <c r="D468" s="8"/>
      <c r="E468" s="31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</row>
    <row r="469" spans="2:22" x14ac:dyDescent="0.25">
      <c r="B469" s="6"/>
      <c r="C469" s="6"/>
      <c r="D469" s="8"/>
      <c r="E469" s="31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2:22" x14ac:dyDescent="0.25">
      <c r="B470" s="6"/>
      <c r="C470" s="6"/>
      <c r="D470" s="8"/>
      <c r="E470" s="31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</row>
    <row r="471" spans="2:22" x14ac:dyDescent="0.25">
      <c r="B471" s="6"/>
      <c r="C471" s="6"/>
      <c r="D471" s="8"/>
      <c r="E471" s="31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</row>
    <row r="472" spans="2:22" x14ac:dyDescent="0.25">
      <c r="B472" s="6"/>
      <c r="C472" s="6"/>
      <c r="D472" s="8"/>
      <c r="E472" s="31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</row>
    <row r="473" spans="2:22" x14ac:dyDescent="0.25">
      <c r="B473" s="6"/>
      <c r="C473" s="6"/>
      <c r="D473" s="8"/>
      <c r="E473" s="31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</row>
    <row r="474" spans="2:22" x14ac:dyDescent="0.25">
      <c r="B474" s="6"/>
      <c r="C474" s="6"/>
      <c r="D474" s="8"/>
      <c r="E474" s="31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</row>
    <row r="475" spans="2:22" x14ac:dyDescent="0.25">
      <c r="B475" s="6"/>
      <c r="C475" s="6"/>
      <c r="D475" s="8"/>
      <c r="E475" s="31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2:22" x14ac:dyDescent="0.25">
      <c r="B476" s="6"/>
      <c r="C476" s="6"/>
      <c r="D476" s="8"/>
      <c r="E476" s="31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2:22" x14ac:dyDescent="0.25">
      <c r="B477" s="6"/>
      <c r="C477" s="6"/>
      <c r="D477" s="8"/>
      <c r="E477" s="31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2:22" x14ac:dyDescent="0.25">
      <c r="B478" s="6"/>
      <c r="C478" s="6"/>
      <c r="D478" s="8"/>
      <c r="E478" s="31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</row>
    <row r="479" spans="2:22" x14ac:dyDescent="0.25">
      <c r="B479" s="6"/>
      <c r="C479" s="6"/>
      <c r="D479" s="8"/>
      <c r="E479" s="31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</row>
    <row r="480" spans="2:22" x14ac:dyDescent="0.25">
      <c r="B480" s="6"/>
      <c r="C480" s="6"/>
      <c r="D480" s="8"/>
      <c r="E480" s="31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</row>
    <row r="481" spans="2:22" x14ac:dyDescent="0.25">
      <c r="B481" s="6"/>
      <c r="C481" s="6"/>
      <c r="D481" s="8"/>
      <c r="E481" s="31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</row>
    <row r="482" spans="2:22" x14ac:dyDescent="0.25">
      <c r="B482" s="6"/>
      <c r="C482" s="6"/>
      <c r="D482" s="8"/>
      <c r="E482" s="31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2:22" x14ac:dyDescent="0.25">
      <c r="B483" s="6"/>
      <c r="C483" s="6"/>
      <c r="D483" s="8"/>
      <c r="E483" s="31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</row>
    <row r="484" spans="2:22" x14ac:dyDescent="0.25">
      <c r="B484" s="6"/>
      <c r="C484" s="6"/>
      <c r="D484" s="8"/>
      <c r="E484" s="31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</row>
    <row r="485" spans="2:22" x14ac:dyDescent="0.25">
      <c r="B485" s="6"/>
      <c r="C485" s="6"/>
      <c r="D485" s="8"/>
      <c r="E485" s="31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</row>
    <row r="486" spans="2:22" x14ac:dyDescent="0.25">
      <c r="B486" s="6"/>
      <c r="C486" s="6"/>
      <c r="D486" s="8"/>
      <c r="E486" s="31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</row>
    <row r="487" spans="2:22" x14ac:dyDescent="0.25">
      <c r="B487" s="6"/>
      <c r="C487" s="6"/>
      <c r="D487" s="8"/>
      <c r="E487" s="31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</row>
    <row r="488" spans="2:22" x14ac:dyDescent="0.25">
      <c r="B488" s="6"/>
      <c r="C488" s="6"/>
      <c r="D488" s="8"/>
      <c r="E488" s="31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</row>
    <row r="489" spans="2:22" x14ac:dyDescent="0.25">
      <c r="B489" s="6"/>
      <c r="C489" s="6"/>
      <c r="D489" s="8"/>
      <c r="E489" s="31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2:22" x14ac:dyDescent="0.25">
      <c r="B490" s="6"/>
      <c r="C490" s="6"/>
      <c r="D490" s="8"/>
      <c r="E490" s="31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</row>
    <row r="491" spans="2:22" x14ac:dyDescent="0.25">
      <c r="B491" s="6"/>
      <c r="C491" s="6"/>
      <c r="D491" s="8"/>
      <c r="E491" s="31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</row>
    <row r="492" spans="2:22" x14ac:dyDescent="0.25">
      <c r="B492" s="6"/>
      <c r="C492" s="6"/>
      <c r="D492" s="8"/>
      <c r="E492" s="31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2:22" x14ac:dyDescent="0.25">
      <c r="B493" s="6"/>
      <c r="C493" s="6"/>
      <c r="D493" s="8"/>
      <c r="E493" s="31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</row>
    <row r="494" spans="2:22" x14ac:dyDescent="0.25">
      <c r="B494" s="6"/>
      <c r="C494" s="6"/>
      <c r="D494" s="8"/>
      <c r="E494" s="31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</row>
    <row r="495" spans="2:22" x14ac:dyDescent="0.25">
      <c r="B495" s="6"/>
      <c r="C495" s="6"/>
      <c r="D495" s="8"/>
      <c r="E495" s="31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</row>
    <row r="496" spans="2:22" x14ac:dyDescent="0.25">
      <c r="B496" s="6"/>
      <c r="C496" s="6"/>
      <c r="D496" s="8"/>
      <c r="E496" s="31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</row>
    <row r="497" spans="2:22" x14ac:dyDescent="0.25">
      <c r="B497" s="6"/>
      <c r="C497" s="6"/>
      <c r="D497" s="8"/>
      <c r="E497" s="31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</row>
    <row r="498" spans="2:22" x14ac:dyDescent="0.25">
      <c r="B498" s="6"/>
      <c r="C498" s="6"/>
      <c r="D498" s="8"/>
      <c r="E498" s="31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</row>
    <row r="499" spans="2:22" x14ac:dyDescent="0.25">
      <c r="B499" s="6"/>
      <c r="C499" s="6"/>
      <c r="D499" s="8"/>
      <c r="E499" s="31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</row>
    <row r="500" spans="2:22" x14ac:dyDescent="0.25">
      <c r="B500" s="6"/>
      <c r="C500" s="6"/>
      <c r="D500" s="8"/>
      <c r="E500" s="31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</row>
    <row r="501" spans="2:22" x14ac:dyDescent="0.25">
      <c r="B501" s="6"/>
      <c r="C501" s="6"/>
      <c r="D501" s="8"/>
      <c r="E501" s="31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2:22" x14ac:dyDescent="0.25">
      <c r="B502" s="6"/>
      <c r="C502" s="6"/>
      <c r="D502" s="8"/>
      <c r="E502" s="31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2:22" x14ac:dyDescent="0.25">
      <c r="B503" s="6"/>
      <c r="C503" s="6"/>
      <c r="D503" s="8"/>
      <c r="E503" s="31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</row>
    <row r="504" spans="2:22" x14ac:dyDescent="0.25">
      <c r="B504" s="6"/>
      <c r="C504" s="6"/>
      <c r="D504" s="8"/>
      <c r="E504" s="31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</row>
    <row r="505" spans="2:22" x14ac:dyDescent="0.25">
      <c r="B505" s="6"/>
      <c r="C505" s="6"/>
      <c r="D505" s="8"/>
      <c r="E505" s="31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</row>
    <row r="506" spans="2:22" x14ac:dyDescent="0.25">
      <c r="B506" s="6"/>
      <c r="C506" s="6"/>
      <c r="D506" s="8"/>
      <c r="E506" s="31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</row>
    <row r="507" spans="2:22" x14ac:dyDescent="0.25">
      <c r="B507" s="6"/>
      <c r="C507" s="6"/>
      <c r="D507" s="8"/>
      <c r="E507" s="31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2:22" x14ac:dyDescent="0.25">
      <c r="B508" s="6"/>
      <c r="C508" s="6"/>
      <c r="D508" s="8"/>
      <c r="E508" s="31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</row>
    <row r="509" spans="2:22" x14ac:dyDescent="0.25">
      <c r="B509" s="6"/>
      <c r="C509" s="6"/>
      <c r="D509" s="8"/>
      <c r="E509" s="31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</row>
    <row r="510" spans="2:22" x14ac:dyDescent="0.25">
      <c r="B510" s="6"/>
      <c r="C510" s="6"/>
      <c r="D510" s="8"/>
      <c r="E510" s="31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</row>
    <row r="511" spans="2:22" x14ac:dyDescent="0.25">
      <c r="B511" s="6"/>
      <c r="C511" s="6"/>
      <c r="D511" s="8"/>
      <c r="E511" s="31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</row>
    <row r="512" spans="2:22" x14ac:dyDescent="0.25">
      <c r="B512" s="6"/>
      <c r="C512" s="6"/>
      <c r="D512" s="8"/>
      <c r="E512" s="31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</row>
    <row r="513" spans="2:22" x14ac:dyDescent="0.25">
      <c r="B513" s="6"/>
      <c r="C513" s="6"/>
      <c r="D513" s="8"/>
      <c r="E513" s="31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</row>
    <row r="514" spans="2:22" x14ac:dyDescent="0.25">
      <c r="B514" s="6"/>
      <c r="C514" s="6"/>
      <c r="D514" s="8"/>
      <c r="E514" s="31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</row>
    <row r="515" spans="2:22" x14ac:dyDescent="0.25">
      <c r="B515" s="6"/>
      <c r="C515" s="6"/>
      <c r="D515" s="8"/>
      <c r="E515" s="31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</row>
    <row r="516" spans="2:22" x14ac:dyDescent="0.25">
      <c r="B516" s="6"/>
      <c r="C516" s="6"/>
      <c r="D516" s="8"/>
      <c r="E516" s="31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</row>
  </sheetData>
  <printOptions gridLines="1"/>
  <pageMargins left="0.118055555555556" right="0.118055555555556" top="0.74791666666666701" bottom="0.74791666666666701" header="0.51180555555555496" footer="0.51180555555555496"/>
  <pageSetup paperSize="9" firstPageNumber="0" fitToWidth="2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3"/>
  <sheetViews>
    <sheetView zoomScaleNormal="100" workbookViewId="0">
      <pane ySplit="2" topLeftCell="A3" activePane="bottomLeft" state="frozen"/>
      <selection pane="bottomLeft" activeCell="F24" sqref="F24"/>
    </sheetView>
  </sheetViews>
  <sheetFormatPr defaultColWidth="9.140625" defaultRowHeight="12.75" x14ac:dyDescent="0.2"/>
  <cols>
    <col min="1" max="1" width="8" style="77" bestFit="1" customWidth="1"/>
    <col min="2" max="2" width="28.42578125" style="79" customWidth="1"/>
    <col min="3" max="3" width="9" style="100" bestFit="1" customWidth="1"/>
    <col min="4" max="4" width="11.28515625" style="80" bestFit="1" customWidth="1"/>
    <col min="5" max="6" width="10.28515625" style="80" bestFit="1" customWidth="1"/>
    <col min="7" max="7" width="13.85546875" style="80" bestFit="1" customWidth="1"/>
    <col min="8" max="9" width="11.28515625" style="79" customWidth="1"/>
    <col min="10" max="10" width="8.28515625" style="81" customWidth="1"/>
    <col min="11" max="12" width="6.5703125" style="77" bestFit="1" customWidth="1"/>
    <col min="13" max="13" width="10.28515625" style="79" bestFit="1" customWidth="1"/>
    <col min="14" max="14" width="8.7109375" style="79" customWidth="1"/>
    <col min="15" max="16384" width="9.140625" style="79"/>
  </cols>
  <sheetData>
    <row r="1" spans="1:19" x14ac:dyDescent="0.2">
      <c r="B1" s="116" t="s">
        <v>173</v>
      </c>
      <c r="C1" s="116"/>
      <c r="D1" s="116"/>
      <c r="E1" s="78"/>
    </row>
    <row r="2" spans="1:19" ht="79.5" customHeight="1" x14ac:dyDescent="0.2">
      <c r="C2" s="82" t="s">
        <v>171</v>
      </c>
      <c r="D2" s="83" t="s">
        <v>219</v>
      </c>
      <c r="E2" s="83" t="s">
        <v>220</v>
      </c>
      <c r="F2" s="83" t="s">
        <v>172</v>
      </c>
      <c r="G2" s="83" t="s">
        <v>174</v>
      </c>
      <c r="H2" s="82" t="s">
        <v>175</v>
      </c>
      <c r="I2" s="82"/>
      <c r="J2" s="106" t="s">
        <v>180</v>
      </c>
    </row>
    <row r="3" spans="1:19" x14ac:dyDescent="0.2">
      <c r="A3" s="84" t="s">
        <v>39</v>
      </c>
      <c r="B3" s="79" t="s">
        <v>40</v>
      </c>
      <c r="C3" s="77">
        <v>8915</v>
      </c>
      <c r="D3" s="80">
        <f>Income!E16</f>
        <v>8915</v>
      </c>
      <c r="E3" s="80">
        <f>SUM(C3-D3)</f>
        <v>0</v>
      </c>
      <c r="H3" s="86"/>
      <c r="I3" s="86"/>
      <c r="J3" s="87"/>
      <c r="K3" s="81">
        <f>J33-J6</f>
        <v>10530.84</v>
      </c>
      <c r="L3" s="81"/>
      <c r="M3" s="88"/>
      <c r="N3" s="93"/>
    </row>
    <row r="4" spans="1:19" x14ac:dyDescent="0.2">
      <c r="B4" s="79" t="s">
        <v>211</v>
      </c>
      <c r="C4" s="77">
        <v>0</v>
      </c>
      <c r="D4" s="80">
        <f>Income!F16+Income!H16+Income!I16</f>
        <v>2370.2799999999997</v>
      </c>
      <c r="E4" s="80">
        <f t="shared" ref="E4:E6" si="0">SUM(D4-C4)</f>
        <v>2370.2799999999997</v>
      </c>
      <c r="H4" s="86"/>
      <c r="I4" s="86"/>
      <c r="J4" s="87">
        <v>66</v>
      </c>
      <c r="N4" s="79" t="s">
        <v>147</v>
      </c>
    </row>
    <row r="5" spans="1:19" x14ac:dyDescent="0.2">
      <c r="B5" s="79" t="s">
        <v>41</v>
      </c>
      <c r="C5" s="77">
        <v>0</v>
      </c>
      <c r="D5" s="80">
        <f>Income!G16</f>
        <v>0.12</v>
      </c>
      <c r="E5" s="80">
        <f t="shared" si="0"/>
        <v>0.12</v>
      </c>
      <c r="H5" s="86"/>
      <c r="I5" s="86"/>
      <c r="J5" s="87">
        <v>0</v>
      </c>
    </row>
    <row r="6" spans="1:19" s="89" customFormat="1" x14ac:dyDescent="0.2">
      <c r="A6" s="77"/>
      <c r="B6" s="90" t="s">
        <v>42</v>
      </c>
      <c r="C6" s="84">
        <f>SUM(C3:C5)</f>
        <v>8915</v>
      </c>
      <c r="D6" s="85">
        <f>SUM(D3:D5)</f>
        <v>11285.4</v>
      </c>
      <c r="E6" s="91">
        <f t="shared" si="0"/>
        <v>2370.3999999999996</v>
      </c>
      <c r="F6" s="91"/>
      <c r="G6" s="91"/>
      <c r="H6" s="92"/>
      <c r="I6" s="92"/>
      <c r="J6" s="87">
        <f>SUM(J3:J5)</f>
        <v>66</v>
      </c>
      <c r="K6" s="87">
        <f>K3+J6</f>
        <v>10596.84</v>
      </c>
      <c r="L6" s="87"/>
      <c r="M6" s="79"/>
      <c r="N6" s="79"/>
      <c r="O6" s="79"/>
      <c r="P6" s="79"/>
      <c r="Q6" s="79"/>
    </row>
    <row r="7" spans="1:19" x14ac:dyDescent="0.2">
      <c r="A7" s="84" t="s">
        <v>43</v>
      </c>
      <c r="C7" s="77"/>
      <c r="H7" s="86"/>
      <c r="I7" s="86"/>
    </row>
    <row r="8" spans="1:19" x14ac:dyDescent="0.2">
      <c r="A8" s="77" t="s">
        <v>44</v>
      </c>
      <c r="B8" s="79" t="s">
        <v>23</v>
      </c>
      <c r="C8" s="77">
        <v>2640</v>
      </c>
      <c r="D8" s="80">
        <f>Expenditure!H4</f>
        <v>2715.5899999999997</v>
      </c>
      <c r="E8" s="94">
        <f>SUM(C8-D8)</f>
        <v>-75.589999999999691</v>
      </c>
      <c r="F8" s="80">
        <v>0</v>
      </c>
      <c r="G8" s="80">
        <f t="shared" ref="G8:G31" si="1">SUM(D8+F8)</f>
        <v>2715.5899999999997</v>
      </c>
      <c r="H8" s="94">
        <f t="shared" ref="H8:H31" si="2">SUM(C8-D8-F8)</f>
        <v>-75.589999999999691</v>
      </c>
      <c r="I8" s="94"/>
      <c r="J8" s="81">
        <f>50.92*52</f>
        <v>2647.84</v>
      </c>
      <c r="N8" s="79" t="s">
        <v>190</v>
      </c>
    </row>
    <row r="9" spans="1:19" x14ac:dyDescent="0.2">
      <c r="B9" s="79" t="s">
        <v>25</v>
      </c>
      <c r="C9" s="77">
        <v>345</v>
      </c>
      <c r="D9" s="80">
        <f>Expenditure!J4</f>
        <v>127.53</v>
      </c>
      <c r="E9" s="80">
        <f t="shared" ref="E9:E33" si="3">SUM(C9-D9)</f>
        <v>217.47</v>
      </c>
      <c r="F9" s="80">
        <v>0</v>
      </c>
      <c r="G9" s="80">
        <f t="shared" si="1"/>
        <v>127.53</v>
      </c>
      <c r="H9" s="80">
        <f t="shared" si="2"/>
        <v>217.47</v>
      </c>
      <c r="I9" s="80"/>
      <c r="J9" s="81">
        <v>216</v>
      </c>
      <c r="N9" s="79" t="s">
        <v>154</v>
      </c>
    </row>
    <row r="10" spans="1:19" s="89" customFormat="1" x14ac:dyDescent="0.2">
      <c r="A10" s="77"/>
      <c r="B10" s="90" t="s">
        <v>42</v>
      </c>
      <c r="C10" s="84">
        <f>SUM(C7:C9)</f>
        <v>2985</v>
      </c>
      <c r="D10" s="91">
        <f>SUM(D8:D9)</f>
        <v>2843.12</v>
      </c>
      <c r="E10" s="91">
        <f t="shared" si="3"/>
        <v>141.88000000000011</v>
      </c>
      <c r="F10" s="91">
        <f>SUM(F8:F9)</f>
        <v>0</v>
      </c>
      <c r="G10" s="91">
        <f t="shared" si="1"/>
        <v>2843.12</v>
      </c>
      <c r="H10" s="91">
        <f t="shared" si="2"/>
        <v>141.88000000000011</v>
      </c>
      <c r="I10" s="91"/>
      <c r="J10" s="87">
        <f>SUM(J7:J9)</f>
        <v>2863.84</v>
      </c>
      <c r="K10" s="84"/>
      <c r="L10" s="84"/>
      <c r="N10" s="79"/>
      <c r="O10" s="79"/>
      <c r="P10" s="79"/>
      <c r="Q10" s="79"/>
      <c r="R10" s="79"/>
      <c r="S10" s="79"/>
    </row>
    <row r="11" spans="1:19" x14ac:dyDescent="0.2">
      <c r="A11" s="77" t="s">
        <v>45</v>
      </c>
      <c r="B11" s="79" t="str">
        <f>Expenditure!L1</f>
        <v>Admin / IT</v>
      </c>
      <c r="C11" s="77">
        <v>130</v>
      </c>
      <c r="D11" s="80">
        <f>Expenditure!L4</f>
        <v>71.009999999999991</v>
      </c>
      <c r="E11" s="80">
        <f t="shared" si="3"/>
        <v>58.990000000000009</v>
      </c>
      <c r="F11" s="80">
        <v>0</v>
      </c>
      <c r="G11" s="80">
        <f t="shared" si="1"/>
        <v>71.009999999999991</v>
      </c>
      <c r="H11" s="80">
        <f t="shared" si="2"/>
        <v>58.990000000000009</v>
      </c>
      <c r="I11" s="80"/>
      <c r="J11" s="81">
        <v>100</v>
      </c>
      <c r="N11" s="79" t="s">
        <v>153</v>
      </c>
    </row>
    <row r="12" spans="1:19" x14ac:dyDescent="0.2">
      <c r="B12" s="79" t="str">
        <f>Expenditure!P1</f>
        <v>Audit Fees</v>
      </c>
      <c r="C12" s="77">
        <v>160</v>
      </c>
      <c r="D12" s="80">
        <f>Expenditure!P4</f>
        <v>135</v>
      </c>
      <c r="E12" s="80">
        <f t="shared" si="3"/>
        <v>25</v>
      </c>
      <c r="F12" s="80">
        <v>0</v>
      </c>
      <c r="G12" s="80">
        <f t="shared" si="1"/>
        <v>135</v>
      </c>
      <c r="H12" s="80">
        <f t="shared" si="2"/>
        <v>25</v>
      </c>
      <c r="I12" s="80"/>
      <c r="J12" s="81">
        <v>80</v>
      </c>
      <c r="N12" s="79" t="s">
        <v>151</v>
      </c>
    </row>
    <row r="13" spans="1:19" s="89" customFormat="1" x14ac:dyDescent="0.2">
      <c r="A13" s="77"/>
      <c r="B13" s="90" t="s">
        <v>42</v>
      </c>
      <c r="C13" s="84">
        <f>SUM(C11:C12)</f>
        <v>290</v>
      </c>
      <c r="D13" s="91">
        <f>SUM(D11:D12)</f>
        <v>206.01</v>
      </c>
      <c r="E13" s="91">
        <f t="shared" si="3"/>
        <v>83.990000000000009</v>
      </c>
      <c r="F13" s="91">
        <v>0</v>
      </c>
      <c r="G13" s="91">
        <f t="shared" si="1"/>
        <v>206.01</v>
      </c>
      <c r="H13" s="91">
        <f t="shared" si="2"/>
        <v>83.990000000000009</v>
      </c>
      <c r="I13" s="91"/>
      <c r="J13" s="87">
        <f>SUM(J11:J12)</f>
        <v>180</v>
      </c>
      <c r="K13" s="84"/>
      <c r="L13" s="84"/>
      <c r="N13" s="79"/>
      <c r="O13" s="79"/>
      <c r="P13" s="79"/>
      <c r="Q13" s="79"/>
      <c r="R13" s="79"/>
      <c r="S13" s="79"/>
    </row>
    <row r="14" spans="1:19" s="89" customFormat="1" x14ac:dyDescent="0.2">
      <c r="A14" s="77" t="s">
        <v>47</v>
      </c>
      <c r="B14" s="93" t="s">
        <v>32</v>
      </c>
      <c r="C14" s="77">
        <v>2500</v>
      </c>
      <c r="D14" s="80">
        <f>Expenditure!AD4</f>
        <v>2655</v>
      </c>
      <c r="E14" s="94">
        <f t="shared" si="3"/>
        <v>-155</v>
      </c>
      <c r="F14" s="80">
        <v>0</v>
      </c>
      <c r="G14" s="80">
        <f t="shared" si="1"/>
        <v>2655</v>
      </c>
      <c r="H14" s="94">
        <f t="shared" si="2"/>
        <v>-155</v>
      </c>
      <c r="I14" s="94"/>
      <c r="J14" s="81">
        <f>175*20</f>
        <v>3500</v>
      </c>
      <c r="K14" s="84"/>
      <c r="L14" s="84"/>
      <c r="N14" s="79" t="s">
        <v>179</v>
      </c>
      <c r="O14" s="79"/>
      <c r="P14" s="79"/>
      <c r="Q14" s="79"/>
      <c r="R14" s="79"/>
      <c r="S14" s="79"/>
    </row>
    <row r="15" spans="1:19" s="89" customFormat="1" x14ac:dyDescent="0.2">
      <c r="A15" s="77"/>
      <c r="B15" s="93" t="s">
        <v>48</v>
      </c>
      <c r="C15" s="77">
        <v>170</v>
      </c>
      <c r="D15" s="80">
        <f>Expenditure!T4</f>
        <v>164</v>
      </c>
      <c r="E15" s="80">
        <f t="shared" si="3"/>
        <v>6</v>
      </c>
      <c r="F15" s="80">
        <v>0</v>
      </c>
      <c r="G15" s="80">
        <f t="shared" si="1"/>
        <v>164</v>
      </c>
      <c r="H15" s="94">
        <f t="shared" si="2"/>
        <v>6</v>
      </c>
      <c r="I15" s="94"/>
      <c r="J15" s="81">
        <v>176</v>
      </c>
      <c r="K15" s="84"/>
      <c r="L15" s="84"/>
      <c r="N15" s="79" t="s">
        <v>149</v>
      </c>
      <c r="O15" s="79"/>
      <c r="P15" s="79"/>
      <c r="Q15" s="79"/>
      <c r="R15" s="79"/>
      <c r="S15" s="79"/>
    </row>
    <row r="16" spans="1:19" x14ac:dyDescent="0.2">
      <c r="B16" s="79" t="s">
        <v>27</v>
      </c>
      <c r="C16" s="77">
        <v>850</v>
      </c>
      <c r="D16" s="80">
        <f>Expenditure!W4</f>
        <v>217.12</v>
      </c>
      <c r="E16" s="80">
        <f t="shared" si="3"/>
        <v>632.88</v>
      </c>
      <c r="F16" s="80">
        <v>0</v>
      </c>
      <c r="G16" s="80">
        <f t="shared" si="1"/>
        <v>217.12</v>
      </c>
      <c r="H16" s="80">
        <f t="shared" si="2"/>
        <v>632.88</v>
      </c>
      <c r="I16" s="80"/>
      <c r="J16" s="81">
        <v>850</v>
      </c>
      <c r="N16" s="79" t="s">
        <v>150</v>
      </c>
    </row>
    <row r="17" spans="1:19" x14ac:dyDescent="0.2">
      <c r="B17" s="79" t="s">
        <v>28</v>
      </c>
      <c r="C17" s="77">
        <v>430</v>
      </c>
      <c r="D17" s="80">
        <f>Expenditure!U4</f>
        <v>409.8</v>
      </c>
      <c r="E17" s="80">
        <f t="shared" si="3"/>
        <v>20.199999999999989</v>
      </c>
      <c r="F17" s="80">
        <v>0</v>
      </c>
      <c r="G17" s="80">
        <f t="shared" si="1"/>
        <v>409.8</v>
      </c>
      <c r="H17" s="80">
        <f t="shared" si="2"/>
        <v>20.199999999999989</v>
      </c>
      <c r="I17" s="80"/>
      <c r="J17" s="81">
        <v>430</v>
      </c>
      <c r="N17" s="79" t="s">
        <v>150</v>
      </c>
    </row>
    <row r="18" spans="1:19" x14ac:dyDescent="0.2">
      <c r="B18" s="79" t="s">
        <v>49</v>
      </c>
      <c r="C18" s="77">
        <v>165</v>
      </c>
      <c r="D18" s="80">
        <f>Expenditure!Q4</f>
        <v>157.66999999999999</v>
      </c>
      <c r="E18" s="80">
        <f t="shared" si="3"/>
        <v>7.3300000000000125</v>
      </c>
      <c r="F18" s="80">
        <v>0</v>
      </c>
      <c r="G18" s="80">
        <f t="shared" si="1"/>
        <v>157.66999999999999</v>
      </c>
      <c r="H18" s="80">
        <f t="shared" si="2"/>
        <v>7.3300000000000125</v>
      </c>
      <c r="I18" s="80"/>
      <c r="J18" s="81">
        <v>165</v>
      </c>
      <c r="N18" s="79" t="s">
        <v>150</v>
      </c>
    </row>
    <row r="19" spans="1:19" x14ac:dyDescent="0.2">
      <c r="B19" s="79" t="s">
        <v>30</v>
      </c>
      <c r="C19" s="77">
        <v>150</v>
      </c>
      <c r="D19" s="80">
        <f>Expenditure!V4</f>
        <v>0</v>
      </c>
      <c r="E19" s="80">
        <f t="shared" si="3"/>
        <v>150</v>
      </c>
      <c r="F19" s="80">
        <v>0</v>
      </c>
      <c r="G19" s="80">
        <f t="shared" si="1"/>
        <v>0</v>
      </c>
      <c r="H19" s="80">
        <f t="shared" si="2"/>
        <v>150</v>
      </c>
      <c r="I19" s="80"/>
      <c r="J19" s="81">
        <v>500</v>
      </c>
      <c r="N19" s="93" t="s">
        <v>156</v>
      </c>
      <c r="O19" s="93"/>
      <c r="P19" s="93"/>
      <c r="Q19" s="93"/>
      <c r="R19" s="93"/>
      <c r="S19" s="93"/>
    </row>
    <row r="20" spans="1:19" x14ac:dyDescent="0.2">
      <c r="B20" s="79" t="s">
        <v>31</v>
      </c>
      <c r="C20" s="77">
        <v>100</v>
      </c>
      <c r="D20" s="80">
        <f>Expenditure!R4</f>
        <v>20</v>
      </c>
      <c r="E20" s="80">
        <f t="shared" si="3"/>
        <v>80</v>
      </c>
      <c r="F20" s="80">
        <v>0</v>
      </c>
      <c r="G20" s="80">
        <f t="shared" si="1"/>
        <v>20</v>
      </c>
      <c r="H20" s="80">
        <f t="shared" si="2"/>
        <v>80</v>
      </c>
      <c r="I20" s="80"/>
      <c r="J20" s="81">
        <v>40</v>
      </c>
      <c r="N20" s="79" t="s">
        <v>164</v>
      </c>
    </row>
    <row r="21" spans="1:19" x14ac:dyDescent="0.2">
      <c r="B21" s="93" t="s">
        <v>50</v>
      </c>
      <c r="C21" s="77">
        <v>750</v>
      </c>
      <c r="D21" s="80">
        <f>Expenditure!AC4</f>
        <v>0</v>
      </c>
      <c r="E21" s="80">
        <f t="shared" si="3"/>
        <v>750</v>
      </c>
      <c r="F21" s="80">
        <v>0</v>
      </c>
      <c r="G21" s="80">
        <f t="shared" si="1"/>
        <v>0</v>
      </c>
      <c r="H21" s="80">
        <f t="shared" si="2"/>
        <v>750</v>
      </c>
      <c r="I21" s="80"/>
      <c r="J21" s="81">
        <v>0</v>
      </c>
      <c r="N21" s="79" t="s">
        <v>142</v>
      </c>
    </row>
    <row r="22" spans="1:19" x14ac:dyDescent="0.2">
      <c r="B22" s="79" t="s">
        <v>98</v>
      </c>
      <c r="C22" s="77">
        <v>250</v>
      </c>
      <c r="D22" s="80">
        <f>Expenditure!AB4</f>
        <v>210.36</v>
      </c>
      <c r="E22" s="80">
        <f t="shared" si="3"/>
        <v>39.639999999999986</v>
      </c>
      <c r="F22" s="80">
        <v>0</v>
      </c>
      <c r="G22" s="80">
        <f t="shared" si="1"/>
        <v>210.36</v>
      </c>
      <c r="H22" s="80">
        <f t="shared" si="2"/>
        <v>39.639999999999986</v>
      </c>
      <c r="I22" s="80"/>
      <c r="J22" s="81">
        <v>250</v>
      </c>
      <c r="N22" s="79" t="s">
        <v>169</v>
      </c>
    </row>
    <row r="23" spans="1:19" x14ac:dyDescent="0.2">
      <c r="B23" s="93" t="s">
        <v>33</v>
      </c>
      <c r="C23" s="77">
        <v>100</v>
      </c>
      <c r="D23" s="80">
        <f>Expenditure!M4</f>
        <v>0</v>
      </c>
      <c r="E23" s="80">
        <f t="shared" si="3"/>
        <v>100</v>
      </c>
      <c r="F23" s="80">
        <v>0</v>
      </c>
      <c r="G23" s="80">
        <f t="shared" si="1"/>
        <v>0</v>
      </c>
      <c r="H23" s="80">
        <f t="shared" si="2"/>
        <v>100</v>
      </c>
      <c r="I23" s="80"/>
      <c r="J23" s="81">
        <v>160</v>
      </c>
      <c r="N23" s="79" t="s">
        <v>143</v>
      </c>
    </row>
    <row r="24" spans="1:19" x14ac:dyDescent="0.2">
      <c r="A24" s="79"/>
      <c r="B24" s="79" t="s">
        <v>85</v>
      </c>
      <c r="C24" s="77">
        <v>50</v>
      </c>
      <c r="D24" s="80">
        <f>Expenditure!O4</f>
        <v>0</v>
      </c>
      <c r="E24" s="80">
        <f t="shared" si="3"/>
        <v>50</v>
      </c>
      <c r="F24" s="80">
        <v>0</v>
      </c>
      <c r="G24" s="80">
        <f t="shared" si="1"/>
        <v>0</v>
      </c>
      <c r="H24" s="80">
        <f t="shared" si="2"/>
        <v>50</v>
      </c>
      <c r="I24" s="80"/>
      <c r="J24" s="81">
        <v>50</v>
      </c>
      <c r="N24" s="79" t="s">
        <v>144</v>
      </c>
    </row>
    <row r="25" spans="1:19" x14ac:dyDescent="0.2">
      <c r="A25" s="79"/>
      <c r="B25" s="93" t="s">
        <v>99</v>
      </c>
      <c r="C25" s="77">
        <v>500</v>
      </c>
      <c r="D25" s="80">
        <f>Expenditure!X4</f>
        <v>1141.6100000000001</v>
      </c>
      <c r="E25" s="94">
        <f t="shared" si="3"/>
        <v>-641.61000000000013</v>
      </c>
      <c r="F25" s="80">
        <v>0</v>
      </c>
      <c r="G25" s="80">
        <f t="shared" si="1"/>
        <v>1141.6100000000001</v>
      </c>
      <c r="H25" s="94">
        <f t="shared" si="2"/>
        <v>-641.61000000000013</v>
      </c>
      <c r="I25" s="80"/>
      <c r="J25" s="81">
        <v>0</v>
      </c>
      <c r="N25" s="79" t="s">
        <v>145</v>
      </c>
    </row>
    <row r="26" spans="1:19" x14ac:dyDescent="0.2">
      <c r="A26" s="79"/>
      <c r="B26" s="79" t="s">
        <v>100</v>
      </c>
      <c r="C26" s="77">
        <v>1500</v>
      </c>
      <c r="D26" s="80">
        <f>Expenditure!Y4</f>
        <v>1500</v>
      </c>
      <c r="E26" s="80">
        <f t="shared" si="3"/>
        <v>0</v>
      </c>
      <c r="F26" s="80">
        <v>0</v>
      </c>
      <c r="G26" s="80">
        <f t="shared" si="1"/>
        <v>1500</v>
      </c>
      <c r="H26" s="80">
        <f t="shared" si="2"/>
        <v>0</v>
      </c>
      <c r="I26" s="80"/>
      <c r="J26" s="81">
        <v>0</v>
      </c>
      <c r="N26" s="79" t="s">
        <v>152</v>
      </c>
    </row>
    <row r="27" spans="1:19" x14ac:dyDescent="0.2">
      <c r="A27" s="79"/>
      <c r="B27" s="93" t="s">
        <v>91</v>
      </c>
      <c r="C27" s="77">
        <v>1335.65</v>
      </c>
      <c r="D27" s="80">
        <f>Expenditure!Z4</f>
        <v>1335.65</v>
      </c>
      <c r="E27" s="80">
        <f t="shared" si="3"/>
        <v>0</v>
      </c>
      <c r="F27" s="80">
        <v>0</v>
      </c>
      <c r="G27" s="80">
        <f t="shared" si="1"/>
        <v>1335.65</v>
      </c>
      <c r="H27" s="80">
        <f t="shared" si="2"/>
        <v>0</v>
      </c>
      <c r="I27" s="80"/>
      <c r="J27" s="81">
        <v>0</v>
      </c>
      <c r="N27" s="79" t="s">
        <v>152</v>
      </c>
    </row>
    <row r="28" spans="1:19" x14ac:dyDescent="0.2">
      <c r="A28" s="79"/>
      <c r="B28" s="79" t="s">
        <v>92</v>
      </c>
      <c r="C28" s="77">
        <v>250</v>
      </c>
      <c r="D28" s="80">
        <f>Expenditure!AA4</f>
        <v>250</v>
      </c>
      <c r="E28" s="80">
        <f>SUM(C28-D28)</f>
        <v>0</v>
      </c>
      <c r="F28" s="80">
        <v>0</v>
      </c>
      <c r="G28" s="80">
        <f t="shared" si="1"/>
        <v>250</v>
      </c>
      <c r="H28" s="80">
        <f t="shared" si="2"/>
        <v>0</v>
      </c>
      <c r="I28" s="80"/>
      <c r="J28" s="81">
        <v>0</v>
      </c>
      <c r="N28" s="79" t="s">
        <v>165</v>
      </c>
    </row>
    <row r="29" spans="1:19" x14ac:dyDescent="0.2">
      <c r="A29" s="79"/>
      <c r="B29" s="93" t="s">
        <v>155</v>
      </c>
      <c r="C29" s="77">
        <v>1125</v>
      </c>
      <c r="D29" s="80">
        <f>Expenditure!S4</f>
        <v>1124.6500000000001</v>
      </c>
      <c r="E29" s="80">
        <f t="shared" si="3"/>
        <v>0.34999999999990905</v>
      </c>
      <c r="F29" s="80">
        <v>0</v>
      </c>
      <c r="G29" s="80">
        <f t="shared" si="1"/>
        <v>1124.6500000000001</v>
      </c>
      <c r="H29" s="80">
        <f t="shared" si="2"/>
        <v>0.34999999999990905</v>
      </c>
      <c r="I29" s="94"/>
      <c r="J29" s="81">
        <v>1300</v>
      </c>
      <c r="N29" s="79" t="s">
        <v>184</v>
      </c>
    </row>
    <row r="30" spans="1:19" x14ac:dyDescent="0.2">
      <c r="A30" s="79"/>
      <c r="B30" s="93" t="s">
        <v>141</v>
      </c>
      <c r="C30" s="77">
        <v>0</v>
      </c>
      <c r="D30" s="80">
        <f>Expenditure!AE4</f>
        <v>63</v>
      </c>
      <c r="E30" s="94">
        <f t="shared" si="3"/>
        <v>-63</v>
      </c>
      <c r="F30" s="80">
        <v>18</v>
      </c>
      <c r="G30" s="80">
        <f t="shared" si="1"/>
        <v>81</v>
      </c>
      <c r="H30" s="94">
        <f t="shared" si="2"/>
        <v>-81</v>
      </c>
      <c r="I30" s="94"/>
      <c r="J30" s="81">
        <v>72</v>
      </c>
      <c r="N30" s="79" t="s">
        <v>146</v>
      </c>
    </row>
    <row r="31" spans="1:19" x14ac:dyDescent="0.2">
      <c r="A31" s="79"/>
      <c r="B31" s="93" t="s">
        <v>163</v>
      </c>
      <c r="C31" s="77">
        <v>0</v>
      </c>
      <c r="E31" s="80">
        <f t="shared" si="3"/>
        <v>0</v>
      </c>
      <c r="G31" s="80">
        <f t="shared" si="1"/>
        <v>0</v>
      </c>
      <c r="H31" s="80">
        <f t="shared" si="2"/>
        <v>0</v>
      </c>
      <c r="I31" s="80"/>
      <c r="J31" s="81">
        <v>60</v>
      </c>
      <c r="N31" s="79" t="s">
        <v>157</v>
      </c>
    </row>
    <row r="32" spans="1:19" s="89" customFormat="1" x14ac:dyDescent="0.2">
      <c r="A32" s="84"/>
      <c r="B32" s="90" t="s">
        <v>42</v>
      </c>
      <c r="C32" s="84">
        <f t="shared" ref="C32:J32" si="4">SUM(C14:C31)</f>
        <v>10225.65</v>
      </c>
      <c r="D32" s="85">
        <f t="shared" si="4"/>
        <v>9248.86</v>
      </c>
      <c r="E32" s="85">
        <f t="shared" si="4"/>
        <v>976.78999999999951</v>
      </c>
      <c r="F32" s="85">
        <f t="shared" si="4"/>
        <v>18</v>
      </c>
      <c r="G32" s="85">
        <f t="shared" si="4"/>
        <v>9266.86</v>
      </c>
      <c r="H32" s="85">
        <f t="shared" si="4"/>
        <v>958.78999999999951</v>
      </c>
      <c r="I32" s="85"/>
      <c r="J32" s="87">
        <f t="shared" si="4"/>
        <v>7553</v>
      </c>
      <c r="K32" s="84"/>
      <c r="L32" s="84"/>
    </row>
    <row r="33" spans="1:13" s="89" customFormat="1" x14ac:dyDescent="0.2">
      <c r="A33" s="84"/>
      <c r="B33" s="95" t="s">
        <v>51</v>
      </c>
      <c r="C33" s="84">
        <f>SUM(C10+C13+C32)</f>
        <v>13500.65</v>
      </c>
      <c r="D33" s="85">
        <f>SUM(D10+D13+D32)</f>
        <v>12297.990000000002</v>
      </c>
      <c r="E33" s="91">
        <f t="shared" si="3"/>
        <v>1202.659999999998</v>
      </c>
      <c r="F33" s="85">
        <f>SUM(F10+F13+F32)</f>
        <v>18</v>
      </c>
      <c r="G33" s="91">
        <f>SUM(D33+F33)</f>
        <v>12315.990000000002</v>
      </c>
      <c r="H33" s="91">
        <f>SUM(C33-D33-F33)</f>
        <v>1184.659999999998</v>
      </c>
      <c r="I33" s="91"/>
      <c r="J33" s="87">
        <f>SUM(J10+J13+J32)</f>
        <v>10596.84</v>
      </c>
      <c r="K33" s="96"/>
      <c r="L33" s="96"/>
    </row>
    <row r="34" spans="1:13" x14ac:dyDescent="0.2">
      <c r="B34" s="97" t="s">
        <v>189</v>
      </c>
      <c r="C34" s="77"/>
      <c r="D34" s="98">
        <f>Expenditure!G4</f>
        <v>1243.74</v>
      </c>
      <c r="E34" s="98"/>
      <c r="J34" s="84">
        <v>189.9</v>
      </c>
      <c r="K34" s="99" t="s">
        <v>52</v>
      </c>
      <c r="L34" s="89"/>
    </row>
    <row r="35" spans="1:13" x14ac:dyDescent="0.2">
      <c r="B35" s="97" t="s">
        <v>54</v>
      </c>
      <c r="C35" s="77"/>
      <c r="D35" s="98">
        <f>SUM(D33+D34)</f>
        <v>13541.730000000001</v>
      </c>
      <c r="E35" s="98"/>
      <c r="G35" s="117"/>
      <c r="H35" s="117"/>
      <c r="I35" s="77"/>
      <c r="J35" s="101">
        <f>SUM(K3/J34)</f>
        <v>55.454660347551339</v>
      </c>
      <c r="K35" s="99" t="s">
        <v>181</v>
      </c>
      <c r="L35" s="89"/>
    </row>
    <row r="36" spans="1:13" x14ac:dyDescent="0.2">
      <c r="B36" s="93"/>
      <c r="C36" s="77"/>
      <c r="D36" s="98"/>
      <c r="E36" s="98"/>
      <c r="G36" s="117"/>
      <c r="H36" s="117"/>
      <c r="I36" s="77"/>
      <c r="J36" s="84">
        <v>191.6</v>
      </c>
      <c r="K36" s="99" t="s">
        <v>52</v>
      </c>
      <c r="L36" s="79"/>
    </row>
    <row r="37" spans="1:13" x14ac:dyDescent="0.2">
      <c r="G37" s="117"/>
      <c r="H37" s="117"/>
      <c r="I37" s="77"/>
      <c r="J37" s="101">
        <f>SUM(C3/J36)</f>
        <v>46.529227557411275</v>
      </c>
      <c r="K37" s="99" t="s">
        <v>182</v>
      </c>
      <c r="L37" s="79"/>
      <c r="M37" s="79" t="s">
        <v>186</v>
      </c>
    </row>
    <row r="38" spans="1:13" x14ac:dyDescent="0.2">
      <c r="J38" s="101">
        <v>193.1</v>
      </c>
      <c r="K38" s="99" t="s">
        <v>52</v>
      </c>
      <c r="L38" s="79"/>
    </row>
    <row r="39" spans="1:13" x14ac:dyDescent="0.2">
      <c r="J39" s="101">
        <f>SUM(K3/J38)</f>
        <v>54.535680994303469</v>
      </c>
      <c r="K39" s="99" t="s">
        <v>53</v>
      </c>
      <c r="L39" s="79"/>
    </row>
    <row r="40" spans="1:13" x14ac:dyDescent="0.2">
      <c r="J40" s="79" t="s">
        <v>185</v>
      </c>
      <c r="K40" s="79"/>
      <c r="L40" s="79"/>
    </row>
    <row r="41" spans="1:13" x14ac:dyDescent="0.2">
      <c r="J41" s="79"/>
    </row>
    <row r="42" spans="1:13" x14ac:dyDescent="0.2">
      <c r="J42" s="79"/>
    </row>
    <row r="43" spans="1:13" x14ac:dyDescent="0.2">
      <c r="J43" s="79"/>
    </row>
  </sheetData>
  <mergeCells count="4">
    <mergeCell ref="B1:D1"/>
    <mergeCell ref="G35:H35"/>
    <mergeCell ref="G36:H36"/>
    <mergeCell ref="G37:H37"/>
  </mergeCells>
  <printOptions gridLines="1"/>
  <pageMargins left="3.937007874015748E-2" right="0" top="1.5748031496062993" bottom="3.937007874015748E-2" header="0" footer="0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9"/>
  <sheetViews>
    <sheetView zoomScaleNormal="100" workbookViewId="0">
      <selection activeCell="G12" sqref="G12"/>
    </sheetView>
  </sheetViews>
  <sheetFormatPr defaultColWidth="9.140625" defaultRowHeight="15" x14ac:dyDescent="0.2"/>
  <cols>
    <col min="1" max="1" width="3.7109375" style="39" customWidth="1"/>
    <col min="2" max="2" width="40.7109375" style="39" customWidth="1"/>
    <col min="3" max="3" width="12.7109375" style="39" customWidth="1"/>
    <col min="4" max="4" width="14.7109375" style="39" customWidth="1"/>
    <col min="5" max="5" width="12.7109375" style="39" customWidth="1"/>
    <col min="6" max="6" width="11.5703125" style="39" customWidth="1"/>
    <col min="7" max="7" width="35.7109375" style="39" customWidth="1"/>
    <col min="8" max="1024" width="9.140625" style="39"/>
  </cols>
  <sheetData>
    <row r="1" spans="1:7" ht="15.75" x14ac:dyDescent="0.25">
      <c r="B1" s="40" t="s">
        <v>55</v>
      </c>
    </row>
    <row r="2" spans="1:7" x14ac:dyDescent="0.2">
      <c r="B2" s="38" t="s">
        <v>55</v>
      </c>
    </row>
    <row r="3" spans="1:7" ht="15.75" x14ac:dyDescent="0.25">
      <c r="A3" s="41"/>
      <c r="B3" s="42" t="s">
        <v>56</v>
      </c>
      <c r="C3" s="118" t="s">
        <v>57</v>
      </c>
      <c r="D3" s="118"/>
      <c r="E3" s="118" t="s">
        <v>10</v>
      </c>
      <c r="F3" s="118"/>
      <c r="G3" s="43" t="s">
        <v>58</v>
      </c>
    </row>
    <row r="4" spans="1:7" ht="15.75" x14ac:dyDescent="0.25">
      <c r="A4" s="44"/>
      <c r="B4" s="44"/>
      <c r="C4" s="45" t="s">
        <v>38</v>
      </c>
      <c r="D4" s="45" t="s">
        <v>83</v>
      </c>
      <c r="E4" s="40" t="s">
        <v>59</v>
      </c>
      <c r="F4" s="46" t="s">
        <v>60</v>
      </c>
      <c r="G4" s="44"/>
    </row>
    <row r="5" spans="1:7" x14ac:dyDescent="0.2">
      <c r="A5" s="47">
        <v>1</v>
      </c>
      <c r="B5" s="48" t="s">
        <v>61</v>
      </c>
      <c r="C5" s="49">
        <v>2921</v>
      </c>
      <c r="D5" s="49">
        <v>6198</v>
      </c>
      <c r="E5" s="50"/>
      <c r="F5" s="51"/>
      <c r="G5" s="52"/>
    </row>
    <row r="6" spans="1:7" x14ac:dyDescent="0.2">
      <c r="A6" s="53">
        <v>2</v>
      </c>
      <c r="B6" s="54" t="s">
        <v>62</v>
      </c>
      <c r="C6" s="55">
        <v>8915</v>
      </c>
      <c r="D6" s="55">
        <f>Income!E16</f>
        <v>8915</v>
      </c>
      <c r="E6" s="56">
        <f>SUM(D6-C6)</f>
        <v>0</v>
      </c>
      <c r="F6" s="57">
        <f>SUM(E6/C6)</f>
        <v>0</v>
      </c>
      <c r="G6" s="58"/>
    </row>
    <row r="7" spans="1:7" ht="30" x14ac:dyDescent="0.2">
      <c r="A7" s="53">
        <v>3</v>
      </c>
      <c r="B7" s="54" t="s">
        <v>63</v>
      </c>
      <c r="C7" s="55">
        <v>3711</v>
      </c>
      <c r="D7" s="55">
        <f>Income!D16-Income!E16</f>
        <v>2370.4000000000015</v>
      </c>
      <c r="E7" s="56">
        <f>SUM(D7-C7)</f>
        <v>-1340.5999999999985</v>
      </c>
      <c r="F7" s="107">
        <f>SUM(E7/C7)</f>
        <v>-0.36125033683643182</v>
      </c>
      <c r="G7" s="58" t="s">
        <v>64</v>
      </c>
    </row>
    <row r="8" spans="1:7" ht="30" x14ac:dyDescent="0.2">
      <c r="A8" s="53" t="s">
        <v>65</v>
      </c>
      <c r="B8" s="54" t="s">
        <v>66</v>
      </c>
      <c r="C8" s="55">
        <v>2866</v>
      </c>
      <c r="D8" s="55">
        <f>Expenditure!K4</f>
        <v>2843.12</v>
      </c>
      <c r="E8" s="56">
        <f>SUM(D8-C8)</f>
        <v>-22.880000000000109</v>
      </c>
      <c r="F8" s="107">
        <f>SUM(E8/C8)</f>
        <v>-7.9832519190509797E-3</v>
      </c>
      <c r="G8" s="58" t="s">
        <v>212</v>
      </c>
    </row>
    <row r="9" spans="1:7" x14ac:dyDescent="0.2">
      <c r="A9" s="47" t="s">
        <v>67</v>
      </c>
      <c r="B9" s="48" t="s">
        <v>68</v>
      </c>
      <c r="C9" s="59">
        <v>0</v>
      </c>
      <c r="D9" s="59">
        <v>0</v>
      </c>
      <c r="E9" s="50">
        <f>SUM(D9-C9)</f>
        <v>0</v>
      </c>
      <c r="F9" s="51"/>
      <c r="G9" s="58"/>
    </row>
    <row r="10" spans="1:7" ht="75" x14ac:dyDescent="0.2">
      <c r="A10" s="53" t="s">
        <v>69</v>
      </c>
      <c r="B10" s="54" t="s">
        <v>70</v>
      </c>
      <c r="C10" s="55">
        <v>6483</v>
      </c>
      <c r="D10" s="55">
        <f>Expenditure!F4-Expenditure!K4</f>
        <v>10698.61</v>
      </c>
      <c r="E10" s="56">
        <f>SUM(D10-C10)</f>
        <v>4215.6100000000006</v>
      </c>
      <c r="F10" s="57">
        <f>SUM(E10/C10)</f>
        <v>0.65025605429585076</v>
      </c>
      <c r="G10" s="58" t="s">
        <v>226</v>
      </c>
    </row>
    <row r="11" spans="1:7" x14ac:dyDescent="0.2">
      <c r="A11" s="47">
        <v>7</v>
      </c>
      <c r="B11" s="48" t="s">
        <v>71</v>
      </c>
      <c r="C11" s="49">
        <v>6198</v>
      </c>
      <c r="D11" s="49">
        <f>SUM(D5+D6+D7-D8-D9-D10)</f>
        <v>3941.6700000000019</v>
      </c>
      <c r="E11" s="50"/>
      <c r="F11" s="60"/>
      <c r="G11" s="58"/>
    </row>
    <row r="12" spans="1:7" x14ac:dyDescent="0.2">
      <c r="A12" s="47">
        <v>8</v>
      </c>
      <c r="B12" s="48" t="s">
        <v>72</v>
      </c>
      <c r="C12" s="49">
        <v>6198</v>
      </c>
      <c r="D12" s="49">
        <f>'Bank Rec'!C51</f>
        <v>3941.7</v>
      </c>
      <c r="E12" s="50"/>
      <c r="F12" s="60"/>
      <c r="G12" s="58"/>
    </row>
    <row r="13" spans="1:7" x14ac:dyDescent="0.2">
      <c r="A13" s="47">
        <v>9</v>
      </c>
      <c r="B13" s="48" t="s">
        <v>73</v>
      </c>
      <c r="C13" s="49">
        <v>23877</v>
      </c>
      <c r="D13" s="49">
        <v>25682</v>
      </c>
      <c r="E13" s="50">
        <f>SUM(D13-C13)</f>
        <v>1805</v>
      </c>
      <c r="F13" s="60">
        <f>SUM(E13/C13)</f>
        <v>7.5595761611592746E-2</v>
      </c>
      <c r="G13" s="61" t="s">
        <v>227</v>
      </c>
    </row>
    <row r="14" spans="1:7" x14ac:dyDescent="0.2">
      <c r="A14" s="47">
        <v>10</v>
      </c>
      <c r="B14" s="48" t="s">
        <v>74</v>
      </c>
      <c r="C14" s="50">
        <v>0</v>
      </c>
      <c r="D14" s="50">
        <v>0</v>
      </c>
      <c r="E14" s="50">
        <f>SUM(D14-C14)</f>
        <v>0</v>
      </c>
      <c r="F14" s="51"/>
      <c r="G14" s="58"/>
    </row>
    <row r="15" spans="1:7" ht="15.75" x14ac:dyDescent="0.25">
      <c r="B15" s="62" t="s">
        <v>213</v>
      </c>
      <c r="D15" s="40"/>
    </row>
    <row r="16" spans="1:7" x14ac:dyDescent="0.2">
      <c r="E16" s="63"/>
    </row>
    <row r="17" spans="5:5" x14ac:dyDescent="0.2">
      <c r="E17" s="63"/>
    </row>
    <row r="18" spans="5:5" x14ac:dyDescent="0.2">
      <c r="E18" s="63"/>
    </row>
    <row r="19" spans="5:5" x14ac:dyDescent="0.2">
      <c r="E19" s="63"/>
    </row>
  </sheetData>
  <mergeCells count="2">
    <mergeCell ref="C3:D3"/>
    <mergeCell ref="E3:F3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Bank Rec</vt:lpstr>
      <vt:lpstr>Income</vt:lpstr>
      <vt:lpstr>Expenditure</vt:lpstr>
      <vt:lpstr>Budget</vt:lpstr>
      <vt:lpstr>Annual Return</vt:lpstr>
      <vt:lpstr>Expenditure!Print_Area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The Clerk</cp:lastModifiedBy>
  <cp:revision>7</cp:revision>
  <cp:lastPrinted>2022-04-01T09:51:49Z</cp:lastPrinted>
  <dcterms:created xsi:type="dcterms:W3CDTF">2008-12-04T17:26:23Z</dcterms:created>
  <dcterms:modified xsi:type="dcterms:W3CDTF">2023-02-21T11:51:45Z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