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20" yWindow="75" windowWidth="15135" windowHeight="9300" tabRatio="858"/>
  </bookViews>
  <sheets>
    <sheet name="Overall Budget" sheetId="1" r:id="rId1"/>
    <sheet name="R &amp; P" sheetId="11" r:id="rId2"/>
    <sheet name="One Place Building" sheetId="10" r:id="rId3"/>
    <sheet name="KGV Comm Building" sheetId="9" r:id="rId4"/>
    <sheet name="BMX" sheetId="2" r:id="rId5"/>
    <sheet name="Improved Public Safety" sheetId="4" r:id="rId6"/>
    <sheet name="KGV Safety Barriers" sheetId="5" r:id="rId7"/>
    <sheet name="MDC Park Rangers" sheetId="6" r:id="rId8"/>
    <sheet name="Street Lighting Imp'ments" sheetId="7" r:id="rId9"/>
    <sheet name="Notice Board" sheetId="3" r:id="rId10"/>
  </sheets>
  <definedNames>
    <definedName name="_xlnm.Print_Titles" localSheetId="0">'Overall Budget'!$1:$3</definedName>
    <definedName name="_xlnm.Print_Titles" localSheetId="1">'R &amp; P'!$2:$2</definedName>
  </definedNames>
  <calcPr calcId="145621"/>
</workbook>
</file>

<file path=xl/calcChain.xml><?xml version="1.0" encoding="utf-8"?>
<calcChain xmlns="http://schemas.openxmlformats.org/spreadsheetml/2006/main">
  <c r="F27" i="4" l="1"/>
  <c r="G148" i="11" l="1"/>
  <c r="G135" i="11"/>
  <c r="G130" i="11"/>
  <c r="G127" i="11"/>
  <c r="G123" i="11"/>
  <c r="G111" i="11"/>
  <c r="G106" i="11"/>
  <c r="G82" i="11"/>
  <c r="G77" i="11"/>
  <c r="G57" i="11"/>
  <c r="G52" i="11"/>
  <c r="G48" i="11"/>
  <c r="G45" i="11"/>
  <c r="G33" i="11"/>
  <c r="G20" i="11"/>
  <c r="G4" i="11"/>
  <c r="C148" i="11"/>
  <c r="C135" i="11"/>
  <c r="C130" i="11"/>
  <c r="C127" i="11"/>
  <c r="C123" i="11"/>
  <c r="C111" i="11"/>
  <c r="C106" i="11"/>
  <c r="C82" i="11"/>
  <c r="C77" i="11"/>
  <c r="C57" i="11"/>
  <c r="C52" i="11"/>
  <c r="C48" i="11"/>
  <c r="C45" i="11"/>
  <c r="C33" i="11"/>
  <c r="C20" i="11"/>
  <c r="C4" i="11"/>
  <c r="H112" i="1" l="1"/>
  <c r="G112" i="1"/>
  <c r="I122" i="1"/>
  <c r="E122" i="1"/>
  <c r="I81" i="1" l="1"/>
  <c r="H78" i="1"/>
  <c r="G78" i="1"/>
  <c r="E81" i="1"/>
  <c r="H80" i="11"/>
  <c r="I80" i="11" s="1"/>
  <c r="D80" i="11"/>
  <c r="E80" i="11" s="1"/>
  <c r="H150" i="11" l="1"/>
  <c r="I150" i="11"/>
  <c r="H149" i="11"/>
  <c r="I149" i="11"/>
  <c r="H146" i="11"/>
  <c r="I146" i="11"/>
  <c r="H144" i="11"/>
  <c r="I144" i="11"/>
  <c r="H140" i="11"/>
  <c r="I140" i="11"/>
  <c r="H138" i="11"/>
  <c r="I138" i="11"/>
  <c r="H136" i="11"/>
  <c r="I136" i="11"/>
  <c r="H133" i="11"/>
  <c r="I133" i="11"/>
  <c r="H132" i="11"/>
  <c r="I132" i="11"/>
  <c r="H131" i="11"/>
  <c r="I131" i="11"/>
  <c r="H128" i="11"/>
  <c r="I128" i="11"/>
  <c r="H125" i="11"/>
  <c r="I125" i="11"/>
  <c r="H124" i="11"/>
  <c r="I124" i="11"/>
  <c r="H121" i="11"/>
  <c r="I121" i="11"/>
  <c r="H120" i="11"/>
  <c r="I120" i="11"/>
  <c r="H119" i="11"/>
  <c r="I119" i="11"/>
  <c r="H118" i="11"/>
  <c r="I118" i="11"/>
  <c r="H117" i="11"/>
  <c r="I117" i="11"/>
  <c r="H116" i="11"/>
  <c r="I116" i="11"/>
  <c r="H115" i="11"/>
  <c r="I115" i="11"/>
  <c r="H114" i="11"/>
  <c r="I114" i="11"/>
  <c r="H113" i="11"/>
  <c r="I113" i="11"/>
  <c r="H112" i="11"/>
  <c r="I112" i="11"/>
  <c r="H109" i="11"/>
  <c r="I109" i="11"/>
  <c r="H108" i="11"/>
  <c r="I108" i="11"/>
  <c r="H107" i="11"/>
  <c r="I107" i="11"/>
  <c r="H104" i="11"/>
  <c r="I104" i="11"/>
  <c r="H102" i="11"/>
  <c r="I102" i="11"/>
  <c r="H101" i="11"/>
  <c r="I101" i="11"/>
  <c r="H100" i="11"/>
  <c r="I100" i="11"/>
  <c r="H99" i="11"/>
  <c r="I99" i="11"/>
  <c r="H98" i="11"/>
  <c r="I98" i="11"/>
  <c r="H96" i="11"/>
  <c r="I96" i="11"/>
  <c r="H95" i="11"/>
  <c r="I95" i="11"/>
  <c r="H94" i="11"/>
  <c r="I94" i="11"/>
  <c r="H93" i="11"/>
  <c r="I93" i="11"/>
  <c r="H92" i="11"/>
  <c r="I92" i="11"/>
  <c r="H91" i="11"/>
  <c r="I91" i="11"/>
  <c r="H89" i="11"/>
  <c r="I89" i="11"/>
  <c r="H88" i="11"/>
  <c r="I88" i="11"/>
  <c r="H87" i="11"/>
  <c r="I87" i="11"/>
  <c r="H86" i="11"/>
  <c r="I86" i="11"/>
  <c r="H85" i="11"/>
  <c r="I85" i="11"/>
  <c r="H84" i="11"/>
  <c r="I84" i="11"/>
  <c r="H83" i="11"/>
  <c r="I83" i="11"/>
  <c r="H79" i="11"/>
  <c r="I79" i="11"/>
  <c r="H78" i="11"/>
  <c r="I78" i="11"/>
  <c r="H75" i="11"/>
  <c r="I75" i="11"/>
  <c r="H74" i="11"/>
  <c r="I74" i="11"/>
  <c r="H73" i="11"/>
  <c r="I73" i="11"/>
  <c r="H72" i="11"/>
  <c r="I72" i="11"/>
  <c r="H71" i="11"/>
  <c r="I71" i="11"/>
  <c r="H70" i="11"/>
  <c r="I70" i="11"/>
  <c r="H69" i="11"/>
  <c r="I69" i="11"/>
  <c r="H68" i="11"/>
  <c r="I68" i="11"/>
  <c r="H66" i="11"/>
  <c r="I66" i="11"/>
  <c r="H65" i="11"/>
  <c r="I65" i="11"/>
  <c r="H64" i="11"/>
  <c r="I64" i="11"/>
  <c r="H63" i="11"/>
  <c r="I63" i="11"/>
  <c r="H62" i="11"/>
  <c r="I62" i="11"/>
  <c r="H61" i="11"/>
  <c r="I61" i="11"/>
  <c r="H60" i="11"/>
  <c r="I60" i="11"/>
  <c r="H59" i="11"/>
  <c r="I59" i="11"/>
  <c r="H58" i="11"/>
  <c r="I58" i="11"/>
  <c r="H55" i="11"/>
  <c r="I55" i="11"/>
  <c r="H54" i="11"/>
  <c r="I54" i="11"/>
  <c r="H53" i="11"/>
  <c r="I53" i="11"/>
  <c r="H50" i="11"/>
  <c r="I50" i="11"/>
  <c r="H49" i="11"/>
  <c r="I49" i="11"/>
  <c r="H46" i="11"/>
  <c r="I46" i="11"/>
  <c r="H43" i="11"/>
  <c r="I43" i="11"/>
  <c r="H41" i="11"/>
  <c r="I41" i="11"/>
  <c r="H39" i="11"/>
  <c r="I39" i="11"/>
  <c r="H37" i="11"/>
  <c r="I37" i="11"/>
  <c r="H35" i="11"/>
  <c r="I35" i="11"/>
  <c r="H34" i="11"/>
  <c r="I34" i="11"/>
  <c r="H31" i="11"/>
  <c r="I31" i="11"/>
  <c r="H29" i="11"/>
  <c r="I29" i="11"/>
  <c r="H27" i="11"/>
  <c r="I27" i="11"/>
  <c r="H25" i="11"/>
  <c r="I25" i="11"/>
  <c r="H23" i="11"/>
  <c r="I23" i="11"/>
  <c r="H21" i="11"/>
  <c r="I21" i="11"/>
  <c r="H18" i="11"/>
  <c r="I18" i="11"/>
  <c r="H17" i="11"/>
  <c r="I17" i="11"/>
  <c r="H16" i="11"/>
  <c r="I16" i="11"/>
  <c r="H15" i="11"/>
  <c r="I15" i="11"/>
  <c r="H14" i="11"/>
  <c r="I14" i="11"/>
  <c r="H13" i="11"/>
  <c r="I13" i="11"/>
  <c r="H12" i="11"/>
  <c r="I12" i="11"/>
  <c r="H11" i="11"/>
  <c r="I11" i="11"/>
  <c r="H10" i="11"/>
  <c r="I10" i="11"/>
  <c r="H9" i="11"/>
  <c r="I9" i="11"/>
  <c r="H8" i="11"/>
  <c r="I8" i="11"/>
  <c r="H7" i="11"/>
  <c r="I7" i="11"/>
  <c r="H6" i="11"/>
  <c r="I6" i="11"/>
  <c r="H5" i="11"/>
  <c r="I5" i="11"/>
  <c r="D150" i="11"/>
  <c r="E150" i="11"/>
  <c r="D149" i="11"/>
  <c r="E149" i="11"/>
  <c r="D146" i="11"/>
  <c r="E146" i="11"/>
  <c r="D144" i="11"/>
  <c r="E144" i="11"/>
  <c r="D140" i="11"/>
  <c r="E140" i="11"/>
  <c r="D138" i="11"/>
  <c r="E138" i="11"/>
  <c r="D136" i="11"/>
  <c r="E136" i="11"/>
  <c r="D133" i="11"/>
  <c r="E133" i="11"/>
  <c r="D132" i="11"/>
  <c r="E132" i="11"/>
  <c r="D131" i="11"/>
  <c r="E131" i="11"/>
  <c r="D128" i="11"/>
  <c r="E128" i="11"/>
  <c r="D125" i="11"/>
  <c r="E125" i="11"/>
  <c r="D124" i="11"/>
  <c r="E124" i="11"/>
  <c r="D121" i="11"/>
  <c r="E121" i="11"/>
  <c r="D120" i="11"/>
  <c r="E120" i="11"/>
  <c r="D119" i="11"/>
  <c r="E119" i="11"/>
  <c r="D118" i="11"/>
  <c r="E118" i="11"/>
  <c r="D117" i="11"/>
  <c r="E117" i="11"/>
  <c r="D116" i="11"/>
  <c r="E116" i="11"/>
  <c r="D115" i="11"/>
  <c r="E115" i="11"/>
  <c r="D114" i="11"/>
  <c r="E114" i="11"/>
  <c r="D113" i="11"/>
  <c r="E113" i="11"/>
  <c r="D112" i="11"/>
  <c r="E112" i="11"/>
  <c r="D109" i="11"/>
  <c r="E109" i="11"/>
  <c r="D108" i="11"/>
  <c r="E108" i="11"/>
  <c r="D107" i="11"/>
  <c r="E107" i="11"/>
  <c r="D104" i="11"/>
  <c r="E104" i="11"/>
  <c r="D102" i="11"/>
  <c r="E102" i="11"/>
  <c r="D101" i="11"/>
  <c r="E101" i="11"/>
  <c r="D100" i="11"/>
  <c r="E100" i="11"/>
  <c r="D99" i="11"/>
  <c r="E99" i="11"/>
  <c r="D98" i="11"/>
  <c r="E98" i="11"/>
  <c r="D96" i="11"/>
  <c r="E96" i="11"/>
  <c r="D95" i="11"/>
  <c r="E95" i="11"/>
  <c r="D94" i="11"/>
  <c r="E94" i="11"/>
  <c r="D93" i="11"/>
  <c r="E93" i="11"/>
  <c r="D92" i="11"/>
  <c r="E92" i="11"/>
  <c r="D91" i="11"/>
  <c r="E91" i="11"/>
  <c r="D89" i="11"/>
  <c r="E89" i="11"/>
  <c r="D88" i="11"/>
  <c r="E88" i="11"/>
  <c r="D87" i="11"/>
  <c r="E87" i="11"/>
  <c r="D86" i="11"/>
  <c r="E86" i="11"/>
  <c r="D85" i="11"/>
  <c r="E85" i="11"/>
  <c r="D84" i="11"/>
  <c r="E84" i="11"/>
  <c r="D83" i="11"/>
  <c r="E83" i="11"/>
  <c r="D79" i="11"/>
  <c r="E79" i="11"/>
  <c r="D78" i="11"/>
  <c r="E78" i="11"/>
  <c r="D75" i="11"/>
  <c r="E75" i="11"/>
  <c r="D74" i="11"/>
  <c r="E74" i="11"/>
  <c r="D73" i="11"/>
  <c r="E73" i="11"/>
  <c r="D72" i="11"/>
  <c r="E72" i="11"/>
  <c r="D71" i="11"/>
  <c r="E71" i="11"/>
  <c r="D70" i="11"/>
  <c r="E70" i="11"/>
  <c r="D69" i="11"/>
  <c r="E69" i="11"/>
  <c r="D68" i="11"/>
  <c r="E68" i="11"/>
  <c r="D66" i="11"/>
  <c r="E66" i="11"/>
  <c r="D65" i="11"/>
  <c r="E65" i="11"/>
  <c r="D64" i="11"/>
  <c r="E64" i="11"/>
  <c r="D63" i="11"/>
  <c r="E63" i="11"/>
  <c r="D62" i="11"/>
  <c r="E62" i="11"/>
  <c r="D61" i="11"/>
  <c r="E61" i="11"/>
  <c r="D60" i="11"/>
  <c r="E60" i="11"/>
  <c r="D59" i="11"/>
  <c r="E59" i="11"/>
  <c r="D58" i="11"/>
  <c r="E58" i="11"/>
  <c r="D55" i="11"/>
  <c r="E55" i="11"/>
  <c r="D54" i="11"/>
  <c r="E54" i="11"/>
  <c r="D53" i="11"/>
  <c r="E53" i="11"/>
  <c r="D50" i="11"/>
  <c r="E50" i="11"/>
  <c r="D49" i="11"/>
  <c r="E49" i="11"/>
  <c r="D46" i="11"/>
  <c r="E46" i="11"/>
  <c r="D43" i="11"/>
  <c r="E43" i="11"/>
  <c r="D41" i="11"/>
  <c r="E41" i="11"/>
  <c r="D39" i="11"/>
  <c r="E39" i="11"/>
  <c r="D37" i="11"/>
  <c r="E37" i="11"/>
  <c r="D35" i="11"/>
  <c r="E35" i="11"/>
  <c r="D34" i="11"/>
  <c r="E34" i="11"/>
  <c r="D31" i="11"/>
  <c r="E31" i="11"/>
  <c r="D29" i="11"/>
  <c r="E29" i="11"/>
  <c r="D27" i="11"/>
  <c r="E27" i="11"/>
  <c r="D25" i="11"/>
  <c r="E25" i="11"/>
  <c r="D23" i="11"/>
  <c r="E23" i="11"/>
  <c r="D21" i="11"/>
  <c r="E21" i="11"/>
  <c r="D18" i="11"/>
  <c r="E18" i="11"/>
  <c r="D17" i="11"/>
  <c r="E17" i="11"/>
  <c r="D16" i="11"/>
  <c r="E16" i="11"/>
  <c r="D15" i="11"/>
  <c r="E15" i="11"/>
  <c r="D14" i="11"/>
  <c r="E14" i="11"/>
  <c r="D13" i="11"/>
  <c r="E13" i="11"/>
  <c r="D12" i="11"/>
  <c r="E12" i="11"/>
  <c r="D11" i="11"/>
  <c r="E11" i="11"/>
  <c r="D10" i="11"/>
  <c r="E10" i="11"/>
  <c r="D9" i="11"/>
  <c r="E9" i="11"/>
  <c r="D8" i="11"/>
  <c r="E8" i="11"/>
  <c r="D7" i="11"/>
  <c r="E7" i="11"/>
  <c r="D6" i="11"/>
  <c r="E6" i="11"/>
  <c r="D5" i="11"/>
  <c r="E5" i="11"/>
  <c r="F5" i="2"/>
  <c r="F6" i="2"/>
  <c r="F7" i="2"/>
  <c r="F8" i="2"/>
  <c r="F9" i="2"/>
  <c r="F10" i="2"/>
  <c r="F11" i="2"/>
  <c r="F12" i="2"/>
  <c r="F13" i="2"/>
  <c r="F14" i="2"/>
  <c r="F15" i="2"/>
  <c r="F16" i="2"/>
  <c r="F17" i="2"/>
  <c r="F18" i="2"/>
  <c r="F20" i="2"/>
  <c r="F22" i="2"/>
  <c r="F23" i="2"/>
  <c r="F24" i="2"/>
  <c r="F25" i="2"/>
  <c r="F26" i="2"/>
  <c r="F27" i="2"/>
  <c r="F28" i="2"/>
  <c r="F29" i="2"/>
  <c r="F30" i="2"/>
  <c r="F31" i="2"/>
  <c r="F32" i="2"/>
  <c r="F33" i="2"/>
  <c r="F34" i="2"/>
  <c r="F35" i="2"/>
  <c r="F36" i="2"/>
  <c r="F37" i="2"/>
  <c r="F38" i="2"/>
  <c r="F39" i="2"/>
  <c r="F40" i="2"/>
  <c r="F41" i="2"/>
  <c r="F42" i="2"/>
  <c r="F43" i="2"/>
  <c r="F44" i="2"/>
  <c r="F45" i="2"/>
  <c r="F46" i="2"/>
  <c r="F47" i="2"/>
  <c r="F48" i="2"/>
  <c r="F49" i="2"/>
  <c r="F50" i="2"/>
  <c r="F51" i="2"/>
  <c r="F52" i="2"/>
  <c r="F53" i="2"/>
  <c r="F54" i="2"/>
  <c r="F58" i="2"/>
  <c r="F59" i="2"/>
  <c r="F60" i="2"/>
  <c r="F61" i="2"/>
  <c r="F62" i="2"/>
  <c r="F63" i="2"/>
  <c r="F64" i="2"/>
  <c r="F65" i="2"/>
  <c r="F66" i="2"/>
  <c r="F67" i="2"/>
  <c r="F68" i="2"/>
  <c r="F69" i="2"/>
  <c r="F70" i="2"/>
  <c r="F71" i="2"/>
  <c r="F72" i="2"/>
  <c r="F5" i="4"/>
  <c r="F6" i="4"/>
  <c r="F7" i="4"/>
  <c r="F8" i="4"/>
  <c r="F9" i="4"/>
  <c r="F10" i="4"/>
  <c r="F11" i="4"/>
  <c r="F12" i="4"/>
  <c r="F13" i="4"/>
  <c r="F14" i="4"/>
  <c r="F15" i="4"/>
  <c r="F16" i="4"/>
  <c r="F17" i="4"/>
  <c r="F18" i="4"/>
  <c r="F20" i="4"/>
  <c r="F22" i="4"/>
  <c r="F26" i="4"/>
  <c r="F5" i="9"/>
  <c r="F6" i="9"/>
  <c r="F7" i="9"/>
  <c r="F8" i="9"/>
  <c r="F9" i="9"/>
  <c r="F10" i="9"/>
  <c r="F11" i="9"/>
  <c r="F12" i="9"/>
  <c r="F13" i="9"/>
  <c r="F14" i="9"/>
  <c r="F15" i="9"/>
  <c r="F16" i="9"/>
  <c r="F20" i="9"/>
  <c r="F21" i="9"/>
  <c r="F22" i="9"/>
  <c r="F23" i="9"/>
  <c r="F24" i="9"/>
  <c r="F25" i="9"/>
  <c r="F26" i="9"/>
  <c r="F27" i="9"/>
  <c r="F28" i="9"/>
  <c r="F29" i="9"/>
  <c r="F30" i="9"/>
  <c r="F31" i="9"/>
  <c r="F32" i="9"/>
  <c r="F33" i="9"/>
  <c r="F34" i="9"/>
  <c r="F35" i="9"/>
  <c r="F36" i="9"/>
  <c r="F37" i="9"/>
  <c r="F38" i="9"/>
  <c r="F39" i="9"/>
  <c r="F40" i="9"/>
  <c r="F41" i="9"/>
  <c r="F42" i="9"/>
  <c r="F43" i="9"/>
  <c r="F44" i="9"/>
  <c r="F45" i="9"/>
  <c r="F46" i="9"/>
  <c r="F47" i="9"/>
  <c r="F48" i="9"/>
  <c r="F49" i="9"/>
  <c r="F50" i="9"/>
  <c r="F51" i="9"/>
  <c r="F52" i="9"/>
  <c r="F53" i="9"/>
  <c r="F54" i="9"/>
  <c r="F55" i="9"/>
  <c r="F56" i="9"/>
  <c r="F57" i="9"/>
  <c r="F58" i="9"/>
  <c r="F59" i="9"/>
  <c r="F60" i="9"/>
  <c r="F5" i="5"/>
  <c r="F7" i="5"/>
  <c r="F9" i="5"/>
  <c r="F10" i="5"/>
  <c r="F11" i="5"/>
  <c r="F15" i="5"/>
  <c r="F5" i="6"/>
  <c r="F7" i="6"/>
  <c r="F9" i="6"/>
  <c r="F13" i="6"/>
  <c r="F5" i="3"/>
  <c r="F7" i="3"/>
  <c r="F9" i="3"/>
  <c r="F11" i="3"/>
  <c r="F13" i="3"/>
  <c r="F14" i="3"/>
  <c r="F15" i="3"/>
  <c r="F16" i="3"/>
  <c r="F17" i="3"/>
  <c r="F18" i="3"/>
  <c r="F19" i="3"/>
  <c r="F23" i="3"/>
  <c r="F5" i="10"/>
  <c r="F6" i="10"/>
  <c r="F7" i="10"/>
  <c r="F8" i="10"/>
  <c r="F9" i="10"/>
  <c r="F10" i="10"/>
  <c r="F11" i="10"/>
  <c r="F12" i="10"/>
  <c r="F13" i="10"/>
  <c r="F14" i="10"/>
  <c r="F15" i="10"/>
  <c r="F16" i="10"/>
  <c r="F17" i="10"/>
  <c r="F18" i="10"/>
  <c r="F19" i="10"/>
  <c r="F20" i="10"/>
  <c r="F21" i="10"/>
  <c r="F22" i="10"/>
  <c r="F23" i="10"/>
  <c r="F24" i="10"/>
  <c r="F25" i="10"/>
  <c r="F26" i="10"/>
  <c r="F27" i="10"/>
  <c r="F28" i="10"/>
  <c r="F29" i="10"/>
  <c r="F30" i="10"/>
  <c r="F31" i="10"/>
  <c r="F32" i="10"/>
  <c r="F33" i="10"/>
  <c r="F34" i="10"/>
  <c r="F35" i="10"/>
  <c r="F36" i="10"/>
  <c r="F37" i="10"/>
  <c r="F38" i="10"/>
  <c r="F39" i="10"/>
  <c r="F40" i="10"/>
  <c r="F41" i="10"/>
  <c r="F42" i="10"/>
  <c r="F43" i="10"/>
  <c r="F44" i="10"/>
  <c r="F45" i="10"/>
  <c r="F46" i="10"/>
  <c r="F47" i="10"/>
  <c r="F48" i="10"/>
  <c r="F49" i="10"/>
  <c r="F50" i="10"/>
  <c r="F51" i="10"/>
  <c r="F52" i="10"/>
  <c r="F53" i="10"/>
  <c r="F54" i="10"/>
  <c r="F55" i="10"/>
  <c r="F56" i="10"/>
  <c r="F57" i="10"/>
  <c r="F58" i="10"/>
  <c r="F59" i="10"/>
  <c r="F60" i="10"/>
  <c r="F61" i="10"/>
  <c r="F62" i="10"/>
  <c r="F63" i="10"/>
  <c r="F64" i="10"/>
  <c r="F65" i="10"/>
  <c r="F66" i="10"/>
  <c r="F67" i="10"/>
  <c r="F68" i="10"/>
  <c r="F69" i="10"/>
  <c r="F70" i="10"/>
  <c r="F71" i="10"/>
  <c r="F72" i="10"/>
  <c r="F73" i="10"/>
  <c r="F74" i="10"/>
  <c r="F75" i="10"/>
  <c r="F76" i="10"/>
  <c r="F77" i="10"/>
  <c r="F78" i="10"/>
  <c r="F79" i="10"/>
  <c r="F80" i="10"/>
  <c r="F81" i="10"/>
  <c r="F82" i="10"/>
  <c r="F83" i="10"/>
  <c r="F84" i="10"/>
  <c r="F85" i="10"/>
  <c r="F86" i="10"/>
  <c r="F87" i="10"/>
  <c r="F88" i="10"/>
  <c r="F89" i="10"/>
  <c r="F90" i="10"/>
  <c r="F91" i="10"/>
  <c r="F92" i="10"/>
  <c r="F93" i="10" s="1"/>
  <c r="F94" i="10" s="1"/>
  <c r="F97" i="10" s="1"/>
  <c r="G5" i="1"/>
  <c r="D4" i="11"/>
  <c r="E4" i="11"/>
  <c r="H5" i="1"/>
  <c r="H4" i="11"/>
  <c r="I4" i="11"/>
  <c r="E6" i="1"/>
  <c r="I6" i="1"/>
  <c r="E7" i="1"/>
  <c r="I7" i="1"/>
  <c r="E8" i="1"/>
  <c r="I8" i="1"/>
  <c r="E9" i="1"/>
  <c r="I9" i="1"/>
  <c r="E10" i="1"/>
  <c r="I10" i="1"/>
  <c r="E11" i="1"/>
  <c r="I11" i="1"/>
  <c r="E12" i="1"/>
  <c r="I12" i="1"/>
  <c r="E13" i="1"/>
  <c r="I13" i="1"/>
  <c r="E14" i="1"/>
  <c r="I14" i="1"/>
  <c r="E15" i="1"/>
  <c r="I15" i="1"/>
  <c r="E16" i="1"/>
  <c r="I16" i="1"/>
  <c r="E17" i="1"/>
  <c r="I17" i="1"/>
  <c r="E18" i="1"/>
  <c r="I18" i="1"/>
  <c r="E19" i="1"/>
  <c r="I19" i="1"/>
  <c r="G21" i="1"/>
  <c r="D20" i="11"/>
  <c r="E20" i="11"/>
  <c r="H21" i="1"/>
  <c r="H20" i="11"/>
  <c r="I20" i="11"/>
  <c r="E22" i="1"/>
  <c r="F21" i="1"/>
  <c r="J21" i="1"/>
  <c r="I22" i="1"/>
  <c r="F24" i="1"/>
  <c r="J24" i="1"/>
  <c r="F26" i="1"/>
  <c r="J26" i="1"/>
  <c r="F28" i="1"/>
  <c r="J28" i="1"/>
  <c r="F30" i="1"/>
  <c r="J30" i="1"/>
  <c r="F32" i="1"/>
  <c r="J32" i="1"/>
  <c r="F34" i="1"/>
  <c r="G34" i="1"/>
  <c r="D33" i="11"/>
  <c r="E33" i="11"/>
  <c r="H34" i="1"/>
  <c r="H33" i="11"/>
  <c r="I33" i="11"/>
  <c r="J34" i="1"/>
  <c r="F38" i="1"/>
  <c r="J38" i="1"/>
  <c r="F40" i="1"/>
  <c r="J40" i="1"/>
  <c r="F42" i="1"/>
  <c r="J42" i="1"/>
  <c r="J44" i="1"/>
  <c r="G46" i="1"/>
  <c r="H46" i="1"/>
  <c r="E47" i="1"/>
  <c r="F46" i="1"/>
  <c r="J46" i="1"/>
  <c r="I47" i="1"/>
  <c r="G49" i="1"/>
  <c r="D48" i="11"/>
  <c r="E48" i="11"/>
  <c r="H49" i="1"/>
  <c r="H48" i="11"/>
  <c r="I48" i="11"/>
  <c r="E50" i="1"/>
  <c r="I50" i="1"/>
  <c r="E51" i="1"/>
  <c r="F49" i="1"/>
  <c r="J49" i="1"/>
  <c r="I51" i="1"/>
  <c r="G53" i="1"/>
  <c r="D52" i="11"/>
  <c r="E52" i="11"/>
  <c r="H53" i="1"/>
  <c r="H52" i="11"/>
  <c r="I52" i="11"/>
  <c r="E54" i="1"/>
  <c r="I54" i="1"/>
  <c r="E55" i="1"/>
  <c r="I55" i="1"/>
  <c r="E56" i="1"/>
  <c r="F53" i="1"/>
  <c r="J53" i="1"/>
  <c r="I56" i="1"/>
  <c r="G58" i="1"/>
  <c r="D57" i="11"/>
  <c r="E57" i="11"/>
  <c r="H58" i="1"/>
  <c r="H57" i="11"/>
  <c r="I57" i="11"/>
  <c r="E59" i="1"/>
  <c r="I59" i="1"/>
  <c r="E60" i="1"/>
  <c r="I60" i="1"/>
  <c r="E61" i="1"/>
  <c r="I61" i="1"/>
  <c r="E62" i="1"/>
  <c r="I62" i="1"/>
  <c r="E63" i="1"/>
  <c r="I63" i="1"/>
  <c r="E64" i="1"/>
  <c r="I64" i="1"/>
  <c r="E65" i="1"/>
  <c r="I65" i="1"/>
  <c r="E66" i="1"/>
  <c r="I66" i="1"/>
  <c r="E67" i="1"/>
  <c r="I67" i="1"/>
  <c r="E69" i="1"/>
  <c r="I69" i="1"/>
  <c r="E70" i="1"/>
  <c r="I70" i="1"/>
  <c r="E71" i="1"/>
  <c r="I71" i="1"/>
  <c r="E72" i="1"/>
  <c r="I72" i="1"/>
  <c r="E73" i="1"/>
  <c r="I73" i="1"/>
  <c r="E74" i="1"/>
  <c r="I74" i="1"/>
  <c r="E75" i="1"/>
  <c r="I75" i="1"/>
  <c r="E76" i="1"/>
  <c r="I76" i="1"/>
  <c r="D77" i="11"/>
  <c r="E77" i="11"/>
  <c r="H77" i="11"/>
  <c r="I77" i="11"/>
  <c r="E79" i="1"/>
  <c r="I79" i="1"/>
  <c r="E80" i="1"/>
  <c r="F78" i="1"/>
  <c r="J78" i="1"/>
  <c r="I80" i="1"/>
  <c r="G83" i="1"/>
  <c r="D82" i="11"/>
  <c r="E82" i="11"/>
  <c r="H83" i="1"/>
  <c r="H82" i="11"/>
  <c r="I82" i="11"/>
  <c r="E84" i="1"/>
  <c r="I84" i="1"/>
  <c r="E85" i="1"/>
  <c r="I85" i="1"/>
  <c r="I86" i="1"/>
  <c r="E87" i="1"/>
  <c r="I87" i="1"/>
  <c r="E88" i="1"/>
  <c r="I88" i="1"/>
  <c r="E89" i="1"/>
  <c r="I89" i="1"/>
  <c r="E90" i="1"/>
  <c r="I90" i="1"/>
  <c r="E92" i="1"/>
  <c r="I92" i="1"/>
  <c r="E93" i="1"/>
  <c r="I93" i="1"/>
  <c r="E94" i="1"/>
  <c r="I94" i="1"/>
  <c r="E95" i="1"/>
  <c r="I95" i="1"/>
  <c r="E96" i="1"/>
  <c r="I96" i="1"/>
  <c r="E97" i="1"/>
  <c r="I97" i="1"/>
  <c r="E99" i="1"/>
  <c r="I99" i="1"/>
  <c r="E100" i="1"/>
  <c r="I100" i="1"/>
  <c r="E101" i="1"/>
  <c r="I101" i="1"/>
  <c r="E102" i="1"/>
  <c r="I102" i="1"/>
  <c r="E103" i="1"/>
  <c r="I103" i="1"/>
  <c r="E105" i="1"/>
  <c r="I105" i="1"/>
  <c r="G107" i="1"/>
  <c r="D106" i="11"/>
  <c r="E106" i="11"/>
  <c r="H107" i="1"/>
  <c r="H106" i="11"/>
  <c r="I106" i="11"/>
  <c r="E108" i="1"/>
  <c r="I108" i="1"/>
  <c r="E109" i="1"/>
  <c r="I109" i="1"/>
  <c r="E110" i="1"/>
  <c r="F107" i="1"/>
  <c r="J107" i="1"/>
  <c r="I110" i="1"/>
  <c r="D111" i="11"/>
  <c r="E111" i="11"/>
  <c r="H111" i="11"/>
  <c r="I111" i="11"/>
  <c r="E113" i="1"/>
  <c r="I113" i="1"/>
  <c r="E114" i="1"/>
  <c r="I114" i="1"/>
  <c r="E115" i="1"/>
  <c r="I115" i="1"/>
  <c r="E116" i="1"/>
  <c r="I116" i="1"/>
  <c r="E117" i="1"/>
  <c r="I117" i="1"/>
  <c r="E118" i="1"/>
  <c r="I118" i="1"/>
  <c r="E119" i="1"/>
  <c r="I119" i="1"/>
  <c r="E120" i="1"/>
  <c r="I120" i="1"/>
  <c r="E121" i="1"/>
  <c r="I121" i="1"/>
  <c r="G124" i="1"/>
  <c r="D123" i="11"/>
  <c r="E123" i="11"/>
  <c r="H124" i="1"/>
  <c r="H123" i="11"/>
  <c r="I123" i="11"/>
  <c r="E125" i="1"/>
  <c r="I125" i="1"/>
  <c r="E126" i="1"/>
  <c r="F124" i="1"/>
  <c r="J124" i="1"/>
  <c r="I126" i="1"/>
  <c r="G128" i="1"/>
  <c r="D127" i="11"/>
  <c r="E127" i="11"/>
  <c r="H128" i="1"/>
  <c r="H127" i="11"/>
  <c r="I127" i="11"/>
  <c r="E129" i="1"/>
  <c r="F128" i="1"/>
  <c r="J128" i="1"/>
  <c r="I129" i="1"/>
  <c r="G131" i="1"/>
  <c r="D130" i="11"/>
  <c r="E130" i="11"/>
  <c r="H131" i="1"/>
  <c r="H130" i="11"/>
  <c r="I130" i="11"/>
  <c r="E132" i="1"/>
  <c r="I132" i="1"/>
  <c r="E133" i="1"/>
  <c r="I133" i="1"/>
  <c r="E134" i="1"/>
  <c r="F131" i="1"/>
  <c r="J131" i="1"/>
  <c r="I134" i="1"/>
  <c r="G136" i="1"/>
  <c r="D135" i="11"/>
  <c r="E135" i="11"/>
  <c r="H136" i="1"/>
  <c r="H135" i="11"/>
  <c r="I135" i="11"/>
  <c r="E137" i="1"/>
  <c r="F136" i="1"/>
  <c r="J136" i="1"/>
  <c r="I137" i="1"/>
  <c r="F139" i="1"/>
  <c r="J139" i="1"/>
  <c r="F141" i="1"/>
  <c r="J141" i="1"/>
  <c r="F145" i="1"/>
  <c r="J145" i="1"/>
  <c r="J147" i="1"/>
  <c r="G149" i="1"/>
  <c r="D148" i="11"/>
  <c r="E148" i="11"/>
  <c r="H149" i="1"/>
  <c r="H148" i="11"/>
  <c r="I148" i="11"/>
  <c r="E150" i="1"/>
  <c r="I150" i="1"/>
  <c r="E151" i="1"/>
  <c r="F149" i="1"/>
  <c r="J149" i="1"/>
  <c r="I151" i="1"/>
  <c r="C154" i="1"/>
  <c r="D154" i="1"/>
  <c r="F5" i="7"/>
  <c r="F7" i="7"/>
  <c r="F9" i="7"/>
  <c r="F13" i="7"/>
  <c r="F112" i="1"/>
  <c r="J112" i="1"/>
  <c r="F83" i="1"/>
  <c r="J83" i="1"/>
  <c r="F58" i="1"/>
  <c r="J58" i="1"/>
  <c r="F5" i="1"/>
  <c r="J5" i="1"/>
  <c r="J154" i="1"/>
  <c r="F154" i="1"/>
  <c r="J158" i="1"/>
  <c r="J160" i="1"/>
</calcChain>
</file>

<file path=xl/comments1.xml><?xml version="1.0" encoding="utf-8"?>
<comments xmlns="http://schemas.openxmlformats.org/spreadsheetml/2006/main">
  <authors>
    <author>Owner</author>
    <author>Brian Beale</author>
  </authors>
  <commentList>
    <comment ref="G28" authorId="0">
      <text>
        <r>
          <rPr>
            <b/>
            <sz val="9"/>
            <color indexed="81"/>
            <rFont val="Tahoma"/>
            <charset val="1"/>
          </rPr>
          <t>Trans 150.00 to Parish Machinery Maintenance.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G35" authorId="1">
      <text>
        <r>
          <rPr>
            <b/>
            <sz val="8"/>
            <color indexed="81"/>
            <rFont val="Tahoma"/>
          </rPr>
          <t xml:space="preserve">Trans 36.74 to Parish Capital Development Fund
</t>
        </r>
        <r>
          <rPr>
            <sz val="8"/>
            <color indexed="81"/>
            <rFont val="Tahoma"/>
          </rPr>
          <t xml:space="preserve">
</t>
        </r>
      </text>
    </comment>
    <comment ref="G36" authorId="1">
      <text>
        <r>
          <rPr>
            <b/>
            <sz val="8"/>
            <color indexed="81"/>
            <rFont val="Tahoma"/>
          </rPr>
          <t xml:space="preserve">Trans 15.33 to Council Contingency
</t>
        </r>
      </text>
    </comment>
    <comment ref="G38" authorId="0">
      <text>
        <r>
          <rPr>
            <b/>
            <sz val="9"/>
            <color indexed="81"/>
            <rFont val="Tahoma"/>
            <charset val="1"/>
          </rPr>
          <t xml:space="preserve">Trans 916.66 to </t>
        </r>
        <r>
          <rPr>
            <sz val="9"/>
            <color indexed="81"/>
            <rFont val="Tahoma"/>
            <charset val="1"/>
          </rPr>
          <t xml:space="preserve">
Parish Capital Development Fund</t>
        </r>
      </text>
    </comment>
    <comment ref="H44" authorId="0">
      <text>
        <r>
          <rPr>
            <b/>
            <sz val="9"/>
            <color indexed="81"/>
            <rFont val="Tahoma"/>
            <charset val="1"/>
          </rPr>
          <t>Trans 36.00 from Parish Machinery Maintenance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G110" authorId="0">
      <text>
        <r>
          <rPr>
            <b/>
            <sz val="9"/>
            <color indexed="81"/>
            <rFont val="Tahoma"/>
            <charset val="1"/>
          </rPr>
          <t>Trans 36.00 to other payments for cost of selling old Mower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H110" authorId="0">
      <text>
        <r>
          <rPr>
            <b/>
            <sz val="9"/>
            <color indexed="81"/>
            <rFont val="Tahoma"/>
            <charset val="1"/>
          </rPr>
          <t>Trans 150.00 from sale of assets (old mower)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H125" authorId="1">
      <text>
        <r>
          <rPr>
            <sz val="8"/>
            <color indexed="81"/>
            <rFont val="Tahoma"/>
            <family val="2"/>
          </rPr>
          <t>01/07/2011 transferred 30000 from PCD Fund
21/07/2011 trans
3275.99 from Youth Club &amp; 2812.12 from PCD Fund
11/08/11 trans 103.78 from PCD Fund</t>
        </r>
        <r>
          <rPr>
            <sz val="10"/>
            <color indexed="81"/>
            <rFont val="Tahoma"/>
          </rPr>
          <t xml:space="preserve">
</t>
        </r>
        <r>
          <rPr>
            <sz val="8"/>
            <color indexed="81"/>
            <rFont val="Tahoma"/>
            <family val="2"/>
          </rPr>
          <t>23/08/11 trans 345.00 from PCD Fund</t>
        </r>
      </text>
    </comment>
    <comment ref="H126" authorId="1">
      <text>
        <r>
          <rPr>
            <sz val="10"/>
            <color indexed="81"/>
            <rFont val="Tahoma"/>
            <family val="2"/>
          </rPr>
          <t xml:space="preserve">01/07/2011 </t>
        </r>
        <r>
          <rPr>
            <sz val="10"/>
            <color indexed="81"/>
            <rFont val="Tahoma"/>
          </rPr>
          <t xml:space="preserve">
</t>
        </r>
        <r>
          <rPr>
            <sz val="8"/>
            <color indexed="81"/>
            <rFont val="Tahoma"/>
            <family val="2"/>
          </rPr>
          <t>Trans 25000 from PCD Fund
24/11/2011
Trans 1500 from PCD Fund
05/01/2012
Trans 460 from PCD Fund</t>
        </r>
      </text>
    </comment>
    <comment ref="H139" authorId="0">
      <text>
        <r>
          <rPr>
            <b/>
            <sz val="9"/>
            <color indexed="81"/>
            <rFont val="Tahoma"/>
            <charset val="1"/>
          </rPr>
          <t>Trans 15.33 from BP interest</t>
        </r>
        <r>
          <rPr>
            <sz val="9"/>
            <color indexed="81"/>
            <rFont val="Tahoma"/>
            <charset val="1"/>
          </rPr>
          <t xml:space="preserve">
</t>
        </r>
      </text>
    </comment>
    <comment ref="G141" authorId="1">
      <text>
        <r>
          <rPr>
            <sz val="8"/>
            <color indexed="81"/>
            <rFont val="Tahoma"/>
            <family val="2"/>
          </rPr>
          <t>01/07/2011 Transferred
30000 to PP Com Project
25000 to PP One Place Project
21/07/11 Trans 2812.12 to PP Com Project
11/08/11 Trans 103.78 to PP Com Project
23/08/11 Trans 345.00 to PP Com Project
24/11/2011 trans 1500 to PP One Place project
05/01/2012 trans 460 to PP One Place project</t>
        </r>
      </text>
    </comment>
    <comment ref="H141" authorId="1">
      <text>
        <r>
          <rPr>
            <b/>
            <sz val="8"/>
            <color indexed="81"/>
            <rFont val="Tahoma"/>
          </rPr>
          <t xml:space="preserve">Trans 36.74 from Business Reserve Interest
</t>
        </r>
        <r>
          <rPr>
            <sz val="8"/>
            <color indexed="81"/>
            <rFont val="Tahoma"/>
          </rPr>
          <t xml:space="preserve">
</t>
        </r>
      </text>
    </comment>
    <comment ref="G150" authorId="1">
      <text>
        <r>
          <rPr>
            <b/>
            <sz val="10"/>
            <color indexed="81"/>
            <rFont val="Tahoma"/>
          </rPr>
          <t>Trans 3275.99 to PP Community Building</t>
        </r>
        <r>
          <rPr>
            <sz val="10"/>
            <color indexed="81"/>
            <rFont val="Tahoma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>
  <authors>
    <author>Brian Beale</author>
  </authors>
  <commentList>
    <comment ref="C34" authorId="0">
      <text>
        <r>
          <rPr>
            <b/>
            <sz val="8"/>
            <color indexed="81"/>
            <rFont val="Tahoma"/>
          </rPr>
          <t xml:space="preserve">Trans to Parish Capital Development Fund
</t>
        </r>
        <r>
          <rPr>
            <sz val="8"/>
            <color indexed="81"/>
            <rFont val="Tahoma"/>
          </rPr>
          <t xml:space="preserve">
</t>
        </r>
      </text>
    </comment>
    <comment ref="C35" authorId="0">
      <text>
        <r>
          <rPr>
            <b/>
            <sz val="8"/>
            <color indexed="81"/>
            <rFont val="Tahoma"/>
          </rPr>
          <t xml:space="preserve">Trans to Council Contingency
</t>
        </r>
      </text>
    </comment>
    <comment ref="G124" authorId="0">
      <text>
        <r>
          <rPr>
            <sz val="8"/>
            <color indexed="81"/>
            <rFont val="Tahoma"/>
            <family val="2"/>
          </rPr>
          <t>01/07/2011 transferred 30000 from PCD Fund
21/07/2011 trans
3275.99 from Youth Club &amp; 2812.12 from PCD Fund
11/08/11 trans 103.78 from PCD Fund</t>
        </r>
        <r>
          <rPr>
            <sz val="10"/>
            <color indexed="81"/>
            <rFont val="Tahoma"/>
          </rPr>
          <t xml:space="preserve">
</t>
        </r>
        <r>
          <rPr>
            <sz val="8"/>
            <color indexed="81"/>
            <rFont val="Tahoma"/>
            <family val="2"/>
          </rPr>
          <t>23/08/11 trans 345.00 from PCD Fund</t>
        </r>
      </text>
    </comment>
    <comment ref="G125" authorId="0">
      <text>
        <r>
          <rPr>
            <sz val="10"/>
            <color indexed="81"/>
            <rFont val="Tahoma"/>
            <family val="2"/>
          </rPr>
          <t xml:space="preserve">01/07/2011 </t>
        </r>
        <r>
          <rPr>
            <sz val="10"/>
            <color indexed="81"/>
            <rFont val="Tahoma"/>
          </rPr>
          <t xml:space="preserve">
</t>
        </r>
        <r>
          <rPr>
            <sz val="8"/>
            <color indexed="81"/>
            <rFont val="Tahoma"/>
            <family val="2"/>
          </rPr>
          <t>Trans 25000 from PCD Fund
24/11/2011
Trans 1500 from PCD Fund
05/01/2012
Trans 460 from PCD Fund</t>
        </r>
      </text>
    </comment>
    <comment ref="C140" authorId="0">
      <text>
        <r>
          <rPr>
            <sz val="8"/>
            <color indexed="81"/>
            <rFont val="Tahoma"/>
            <family val="2"/>
          </rPr>
          <t>01/07/2011 Transferred
30000 to PP Com Project
25000 to PP One Place Project
21/07/11 Trans 2812.12 to PP Com Project
11/08/11 Trans 103.78 to PP Com Project
23/08/11 Trans 345.00 to PP Com Project
24/11/2011 trans 1500 to PP One Place project
05/01/2012 trans 460 to PP One Place project</t>
        </r>
      </text>
    </comment>
    <comment ref="G140" authorId="0">
      <text>
        <r>
          <rPr>
            <b/>
            <sz val="8"/>
            <color indexed="81"/>
            <rFont val="Tahoma"/>
          </rPr>
          <t xml:space="preserve">Trans from Business Reserve Interest
</t>
        </r>
        <r>
          <rPr>
            <sz val="8"/>
            <color indexed="81"/>
            <rFont val="Tahoma"/>
          </rPr>
          <t xml:space="preserve">
</t>
        </r>
      </text>
    </comment>
    <comment ref="C149" authorId="0">
      <text>
        <r>
          <rPr>
            <b/>
            <sz val="10"/>
            <color indexed="81"/>
            <rFont val="Tahoma"/>
          </rPr>
          <t>Trans 3275.99 to PP Community Building</t>
        </r>
        <r>
          <rPr>
            <sz val="10"/>
            <color indexed="81"/>
            <rFont val="Tahoma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<sst xmlns="http://schemas.openxmlformats.org/spreadsheetml/2006/main" count="839" uniqueCount="428">
  <si>
    <t>Administration</t>
  </si>
  <si>
    <t>Audit</t>
  </si>
  <si>
    <t>Insurance</t>
  </si>
  <si>
    <t>IT Services</t>
  </si>
  <si>
    <t>Postage</t>
  </si>
  <si>
    <t>Stationary</t>
  </si>
  <si>
    <t>Subscriptions</t>
  </si>
  <si>
    <t>Telephone</t>
  </si>
  <si>
    <t>Training</t>
  </si>
  <si>
    <t>Electricity</t>
  </si>
  <si>
    <t>S137 Payments</t>
  </si>
  <si>
    <t>Agency Services</t>
  </si>
  <si>
    <t>Capital Grants</t>
  </si>
  <si>
    <t>Advertising &amp; Publicity</t>
  </si>
  <si>
    <t>Allotments</t>
  </si>
  <si>
    <t>Loan, Interest &amp; Repayments</t>
  </si>
  <si>
    <t>Fuel</t>
  </si>
  <si>
    <t>Street Lighting</t>
  </si>
  <si>
    <t>Halloween</t>
  </si>
  <si>
    <t>Overall Balance</t>
  </si>
  <si>
    <t>Church Clock</t>
  </si>
  <si>
    <t>Variance</t>
  </si>
  <si>
    <t>Cash in Hand</t>
  </si>
  <si>
    <t>Capital Spending (Asset purchase)</t>
  </si>
  <si>
    <t>Other Payments (Not listed here)</t>
  </si>
  <si>
    <t>Provision for doubtful debts</t>
  </si>
  <si>
    <t>Loans etc for Capital expend</t>
  </si>
  <si>
    <t>Sale of Assets</t>
  </si>
  <si>
    <t>Events</t>
  </si>
  <si>
    <t>VAT</t>
  </si>
  <si>
    <t>Charity</t>
  </si>
  <si>
    <t>Election Costs</t>
  </si>
  <si>
    <t>Green Sacks</t>
  </si>
  <si>
    <t>Lettings</t>
  </si>
  <si>
    <t>Jubilee Woods</t>
  </si>
  <si>
    <t>DSD Road Safety</t>
  </si>
  <si>
    <t>Totals</t>
  </si>
  <si>
    <t>Maintenance</t>
  </si>
  <si>
    <t>Interest on Invts and A/Cs</t>
  </si>
  <si>
    <t>Business Reserve</t>
  </si>
  <si>
    <t>Business Premium</t>
  </si>
  <si>
    <t>Wages PAYE &amp; Expenses</t>
  </si>
  <si>
    <t>Recovered Monies (Clerk)</t>
  </si>
  <si>
    <t>Parish Machinery</t>
  </si>
  <si>
    <t>Playground/Car Park Maintenance</t>
  </si>
  <si>
    <t>SPN</t>
  </si>
  <si>
    <t>Other</t>
  </si>
  <si>
    <t>General</t>
  </si>
  <si>
    <t>Water</t>
  </si>
  <si>
    <t>Maintenance (incl grass cutting)</t>
  </si>
  <si>
    <t>Bus Shelters</t>
  </si>
  <si>
    <t>Flower Show Tent</t>
  </si>
  <si>
    <t>Income (Grass Cutting)</t>
  </si>
  <si>
    <t>Budget Item</t>
  </si>
  <si>
    <t>Budget Sub-item</t>
  </si>
  <si>
    <t>Parish Maintenance</t>
  </si>
  <si>
    <t>Precept payment</t>
  </si>
  <si>
    <t>Dog and Litter Bins</t>
  </si>
  <si>
    <t>Clerk (Salary + Employer's N I)</t>
  </si>
  <si>
    <t>Grass Cutting (Verges &amp; Cemetery)</t>
  </si>
  <si>
    <t>Grants/Income</t>
  </si>
  <si>
    <t>Chairman's Honorarium</t>
  </si>
  <si>
    <t xml:space="preserve">Receipts </t>
  </si>
  <si>
    <t>Payments</t>
  </si>
  <si>
    <t xml:space="preserve">
Sub-item Balance</t>
  </si>
  <si>
    <t xml:space="preserve">
Item Balance</t>
  </si>
  <si>
    <t>Item
Budget</t>
  </si>
  <si>
    <t>Sub-Item
Budget</t>
  </si>
  <si>
    <t>Precept</t>
  </si>
  <si>
    <t xml:space="preserve">Budget Contingency (5%) </t>
  </si>
  <si>
    <t xml:space="preserve">Precept Projects </t>
  </si>
  <si>
    <t>Street Lighting Improvements</t>
  </si>
  <si>
    <t>General Expenses</t>
  </si>
  <si>
    <t>Youth Club</t>
  </si>
  <si>
    <t>Youth Workers</t>
  </si>
  <si>
    <t>Scheduled Start date</t>
  </si>
  <si>
    <t>Scheduled End Date</t>
  </si>
  <si>
    <t>Actual Start Date</t>
  </si>
  <si>
    <t>Actual End Date</t>
  </si>
  <si>
    <t>Precept Projects Timing</t>
  </si>
  <si>
    <t>Working Budget Status</t>
  </si>
  <si>
    <t>Balance</t>
  </si>
  <si>
    <t>Precept Budget</t>
  </si>
  <si>
    <t>Date</t>
  </si>
  <si>
    <t>PROJECT: KGV - Maintenance BMX</t>
  </si>
  <si>
    <t>Dale Hire</t>
  </si>
  <si>
    <t>Heras Fencing Hire</t>
  </si>
  <si>
    <t>James Cooper</t>
  </si>
  <si>
    <t>Work Invoice</t>
  </si>
  <si>
    <t>Cummins &amp; Jennings</t>
  </si>
  <si>
    <t>Goods for BMX</t>
  </si>
  <si>
    <t>Travis Perkings Trading Co Ltd</t>
  </si>
  <si>
    <t>Marking paint for BMX</t>
  </si>
  <si>
    <t>H S Jackson &amp; Son (Fencing) Ltd</t>
  </si>
  <si>
    <t>Fence Wire for BMX</t>
  </si>
  <si>
    <t>Danbury Fencing</t>
  </si>
  <si>
    <t>Winders and bolts for BMX</t>
  </si>
  <si>
    <t>Pro-mix Ltd</t>
  </si>
  <si>
    <t>Concrete for BMX fence</t>
  </si>
  <si>
    <t>Cash</t>
  </si>
  <si>
    <t>Digger Driver for BMX 6 days</t>
  </si>
  <si>
    <t>Fence for BMX</t>
  </si>
  <si>
    <t>I T Whittaker</t>
  </si>
  <si>
    <t>Hire of Digger and Driver</t>
  </si>
  <si>
    <t>Richard Dewick (Trans)</t>
  </si>
  <si>
    <t>Supply of Soil for BMX</t>
  </si>
  <si>
    <t>Dengie Plant Hire</t>
  </si>
  <si>
    <t>Digger &amp; Auger for BMX</t>
  </si>
  <si>
    <t>Grinding Discs</t>
  </si>
  <si>
    <t>Rushtons Hardware &amp; DIY</t>
  </si>
  <si>
    <t>Staples, Sand, Cement</t>
  </si>
  <si>
    <t>Sigweld Ltd</t>
  </si>
  <si>
    <t>Repair BMX fencing</t>
  </si>
  <si>
    <t>Ballast</t>
  </si>
  <si>
    <t>Refund on Heras Fencing</t>
  </si>
  <si>
    <t>Smallwaste</t>
  </si>
  <si>
    <t>Removal of waste material</t>
  </si>
  <si>
    <t>Victor Oxley</t>
  </si>
  <si>
    <t>Spoil removal</t>
  </si>
  <si>
    <t>Clear BMX site</t>
  </si>
  <si>
    <t>J Moore Scaffolding Ltd</t>
  </si>
  <si>
    <t>Scaffold Poles for KGV fencing</t>
  </si>
  <si>
    <t>Mark Passey</t>
  </si>
  <si>
    <t>Work Invoice - Digger driver</t>
  </si>
  <si>
    <t>B F Ground Maintenance</t>
  </si>
  <si>
    <t>Holes for fencing for BMX</t>
  </si>
  <si>
    <t>Fencing for BMX</t>
  </si>
  <si>
    <t>Concrete for Fencing Posts</t>
  </si>
  <si>
    <t>Hire of Digger for BMX fence</t>
  </si>
  <si>
    <t>Eastern Petroleum Supplies Ltd</t>
  </si>
  <si>
    <t>Supply/drill/fabricate/fencing</t>
  </si>
  <si>
    <t>1st Apr 10</t>
  </si>
  <si>
    <t>1st Apr 09</t>
  </si>
  <si>
    <t>End of year sub total</t>
  </si>
  <si>
    <t>PROJECT: Notice Board/Village Map</t>
  </si>
  <si>
    <t>1st Apr 08</t>
  </si>
  <si>
    <t>Maldon District Council</t>
  </si>
  <si>
    <t>Planning application fee</t>
  </si>
  <si>
    <t>Streetwise Maps</t>
  </si>
  <si>
    <t>Maps for notice board P App</t>
  </si>
  <si>
    <t>Balfor Beatty</t>
  </si>
  <si>
    <t>Lamp Fittings from Co op</t>
  </si>
  <si>
    <t>Tech Electrical PLC</t>
  </si>
  <si>
    <t>Jewson</t>
  </si>
  <si>
    <t>TLC (Southern) Ltd</t>
  </si>
  <si>
    <t>C Saward</t>
  </si>
  <si>
    <t>Bollards etc from Co op</t>
  </si>
  <si>
    <t>Wiring etc for KGV Connector</t>
  </si>
  <si>
    <t>Drain Cover for KGV Connector</t>
  </si>
  <si>
    <t>Hire of Trencher KGV Connector</t>
  </si>
  <si>
    <t>Cement and ballast KGV Connector</t>
  </si>
  <si>
    <t>Work Invoice KGV Connector</t>
  </si>
  <si>
    <t>Electrical goods KGV Connector</t>
  </si>
  <si>
    <t>Two days Trailer Hire KGV Connector</t>
  </si>
  <si>
    <t>Repair to water pipe KGV Connector</t>
  </si>
  <si>
    <t>Name</t>
  </si>
  <si>
    <t>Description / Item</t>
  </si>
  <si>
    <t>PROJECT: KGV Safety Barriers</t>
  </si>
  <si>
    <t>PROJECT: MDC Park Rangers</t>
  </si>
  <si>
    <t>PROJECT: Street Lighting Improvements</t>
  </si>
  <si>
    <t>J Pitcher</t>
  </si>
  <si>
    <t>Eden Park (STMS) Ltd</t>
  </si>
  <si>
    <t>Grass Seed</t>
  </si>
  <si>
    <t>Supply Electrical ID Tape KGV Connector</t>
  </si>
  <si>
    <t>Cost status of Electrical Connector on KGV</t>
  </si>
  <si>
    <t>Cost status of extra lighting to KGV Car Park</t>
  </si>
  <si>
    <t>Digger for tyre wall</t>
  </si>
  <si>
    <t>Digger for BMX</t>
  </si>
  <si>
    <t>SPC</t>
  </si>
  <si>
    <t>Trans budget from contingency</t>
  </si>
  <si>
    <t>SM Primary School</t>
  </si>
  <si>
    <t>Surplus Fencing and Gates</t>
  </si>
  <si>
    <t>Digger for soakaway</t>
  </si>
  <si>
    <t>Chelmer Salvage</t>
  </si>
  <si>
    <t>Lamp Poats for carpark lighting</t>
  </si>
  <si>
    <t>The Auctioneer Ltd</t>
  </si>
  <si>
    <t>Banding Machine and Banding</t>
  </si>
  <si>
    <t>Posts for gates</t>
  </si>
  <si>
    <t>Greenbarnes Ltd</t>
  </si>
  <si>
    <t>Notice Board</t>
  </si>
  <si>
    <t>ECC</t>
  </si>
  <si>
    <t>CIF Grant</t>
  </si>
  <si>
    <t>Parish Capital Development Fund</t>
  </si>
  <si>
    <t>KGVMF Community Building</t>
  </si>
  <si>
    <t>PROJECT: KGVMF Community Building</t>
  </si>
  <si>
    <t>Residual Capital Budget</t>
  </si>
  <si>
    <t>Youth Club Account</t>
  </si>
  <si>
    <t>(Less Parish Capital Development Fund &amp; Youth Club Acct)</t>
  </si>
  <si>
    <t>Essex District Council</t>
  </si>
  <si>
    <t>Grant from ECC (John Zammit)</t>
  </si>
  <si>
    <t>P H Clark (Tiers Cross) Ltd</t>
  </si>
  <si>
    <t>Modular Building deposit</t>
  </si>
  <si>
    <t>Digger for ground works</t>
  </si>
  <si>
    <t>Return Planning application fee</t>
  </si>
  <si>
    <t>John James Associates</t>
  </si>
  <si>
    <t>Architect fees</t>
  </si>
  <si>
    <t>Nigel Cole Associates</t>
  </si>
  <si>
    <t xml:space="preserve">Structural Engineering </t>
  </si>
  <si>
    <t>Essex County Council</t>
  </si>
  <si>
    <t>Grant from ECC (Angie Balcombe)</t>
  </si>
  <si>
    <t>Balance
31/03/2011</t>
  </si>
  <si>
    <t>Public Health &amp; Safety</t>
  </si>
  <si>
    <t>Village Map/Notice Board</t>
  </si>
  <si>
    <t>1st Apr 11</t>
  </si>
  <si>
    <t>Last review: 1st April 2011</t>
  </si>
  <si>
    <t>King George V Memorial Field</t>
  </si>
  <si>
    <t>Planning Application fee</t>
  </si>
  <si>
    <t>Architect Fees</t>
  </si>
  <si>
    <t>PROJECT: Public Health &amp; Safety</t>
  </si>
  <si>
    <t>One Place Community Building</t>
  </si>
  <si>
    <t>Pavilion - Electricity</t>
  </si>
  <si>
    <t>General - Grass Cutting</t>
  </si>
  <si>
    <t>General - Maintenance</t>
  </si>
  <si>
    <t>General - BMX</t>
  </si>
  <si>
    <t>Pavilion - Cleaning</t>
  </si>
  <si>
    <t>Pavilion - Rates</t>
  </si>
  <si>
    <t>Pavilion - Sewerage</t>
  </si>
  <si>
    <t>Pavilion - Water</t>
  </si>
  <si>
    <t>General - Safety Barriers</t>
  </si>
  <si>
    <t>General - MDC Park Rangers</t>
  </si>
  <si>
    <t>Community Hall - Cleaning</t>
  </si>
  <si>
    <t>Community Hall - Electricity</t>
  </si>
  <si>
    <t>Community Hall - Maintenance</t>
  </si>
  <si>
    <t>Community Hall - Lettings</t>
  </si>
  <si>
    <t>Community Hall - Sewerage</t>
  </si>
  <si>
    <t>Community Hall - Water</t>
  </si>
  <si>
    <t>General - Rents/Lettings incl W/S</t>
  </si>
  <si>
    <t>Car Park - Cleaning</t>
  </si>
  <si>
    <t>Car Park - Electricity</t>
  </si>
  <si>
    <t>Car Park - Maintenance (incl transfer fees)</t>
  </si>
  <si>
    <t>Car Park - Rates</t>
  </si>
  <si>
    <t>Car Park - Sewerage</t>
  </si>
  <si>
    <t>Car Park - Water</t>
  </si>
  <si>
    <t>Parish Rooms - Cleaning</t>
  </si>
  <si>
    <t>Parish Rooms - Electricity</t>
  </si>
  <si>
    <t>Parish Rooms - Gas</t>
  </si>
  <si>
    <t>Parish Rooms - Lettings</t>
  </si>
  <si>
    <t>Parish Rooms - Maintenance</t>
  </si>
  <si>
    <t>Parish Rooms - Rates</t>
  </si>
  <si>
    <t>Parish Rooms - Sewerage</t>
  </si>
  <si>
    <t>Parish Rooms - Water</t>
  </si>
  <si>
    <t>Building Contro; Regs Fees</t>
  </si>
  <si>
    <t>Willis Civils</t>
  </si>
  <si>
    <t>Paving Slabs</t>
  </si>
  <si>
    <t>Tudor Trading</t>
  </si>
  <si>
    <t>Building deposit</t>
  </si>
  <si>
    <t>PROJECT: One Place Community Building</t>
  </si>
  <si>
    <t>Makro</t>
  </si>
  <si>
    <t>Rexel UK Ltd</t>
  </si>
  <si>
    <t>Install Electrical Cable</t>
  </si>
  <si>
    <t>Electrical parts &amp; Cable</t>
  </si>
  <si>
    <t>Concrete and paving slabs</t>
  </si>
  <si>
    <t>Cement</t>
  </si>
  <si>
    <t>D R Boutwell</t>
  </si>
  <si>
    <t>Various works and infil of base</t>
  </si>
  <si>
    <t>Chairs</t>
  </si>
  <si>
    <t>Tables</t>
  </si>
  <si>
    <t xml:space="preserve">Reprofiling and Maintenance </t>
  </si>
  <si>
    <t>Welding rods for fencing</t>
  </si>
  <si>
    <t>na</t>
  </si>
  <si>
    <t>Bud #</t>
  </si>
  <si>
    <t>Vivalda</t>
  </si>
  <si>
    <t>Fire proof boarding</t>
  </si>
  <si>
    <t>Everwarm Energy Services</t>
  </si>
  <si>
    <t>Energy Survey and Report</t>
  </si>
  <si>
    <t>Dengie Plumbing Services</t>
  </si>
  <si>
    <t>Plumbing connections etc</t>
  </si>
  <si>
    <t>Home safe</t>
  </si>
  <si>
    <t>Fire extinquishers etc</t>
  </si>
  <si>
    <t>Fishers Farms</t>
  </si>
  <si>
    <t>Fencing</t>
  </si>
  <si>
    <t>Ian Wallaker (Builders) Ltd</t>
  </si>
  <si>
    <t>Groundworks etc.</t>
  </si>
  <si>
    <t>Fund transfer</t>
  </si>
  <si>
    <t>Capital development fund</t>
  </si>
  <si>
    <t>2nd payment on delivery</t>
  </si>
  <si>
    <t>Burnham Tool Hire</t>
  </si>
  <si>
    <t>Hire heavy duty breaker</t>
  </si>
  <si>
    <t>Hire heavy duty breaker refund</t>
  </si>
  <si>
    <t>Ground works etc</t>
  </si>
  <si>
    <t>Fencing repair</t>
  </si>
  <si>
    <t>Colin Siggers</t>
  </si>
  <si>
    <t>Welding of fence and gate</t>
  </si>
  <si>
    <t>Skeggs Straw Ltd</t>
  </si>
  <si>
    <t>Moving containers</t>
  </si>
  <si>
    <t>Tech Electrical</t>
  </si>
  <si>
    <t>Hire of digger</t>
  </si>
  <si>
    <t>Electric Cable etc</t>
  </si>
  <si>
    <t>Final Payment</t>
  </si>
  <si>
    <t>Fit fire proof boards</t>
  </si>
  <si>
    <t>Move Containers</t>
  </si>
  <si>
    <t>Travis Perkins Trading</t>
  </si>
  <si>
    <t>Goods for ramp</t>
  </si>
  <si>
    <t>Mr &amp; Mrs Johnson</t>
  </si>
  <si>
    <t>Screening</t>
  </si>
  <si>
    <t>D Boutwell</t>
  </si>
  <si>
    <t>Drainage &amp; plumbing works</t>
  </si>
  <si>
    <t>Golden Platter</t>
  </si>
  <si>
    <t>Refresments for comm workers</t>
  </si>
  <si>
    <t>City Plumbing Supplies</t>
  </si>
  <si>
    <t>Water meter &amp; stop cock</t>
  </si>
  <si>
    <t>Building Regs Fee</t>
  </si>
  <si>
    <t>Youth Club Fund</t>
  </si>
  <si>
    <t>Modular Building final payment</t>
  </si>
  <si>
    <t>Refill ditches and hole &amp; pave</t>
  </si>
  <si>
    <t>Building/drainage materials</t>
  </si>
  <si>
    <t>Sainsburys</t>
  </si>
  <si>
    <t>Removing/replacing barrier</t>
  </si>
  <si>
    <t>Cummings &amp; Jennings</t>
  </si>
  <si>
    <t>Ramp</t>
  </si>
  <si>
    <t>Water/Sewerage</t>
  </si>
  <si>
    <t>Steps</t>
  </si>
  <si>
    <t>Building materials - Drainage</t>
  </si>
  <si>
    <t>Building materials - Ramp</t>
  </si>
  <si>
    <t>Building materials - Ground work</t>
  </si>
  <si>
    <t>Ramps, steps</t>
  </si>
  <si>
    <t>Drainage</t>
  </si>
  <si>
    <t>Clear site</t>
  </si>
  <si>
    <t>Remove Heras fencing</t>
  </si>
  <si>
    <t>Flag Paints</t>
  </si>
  <si>
    <t>Paint for toilets</t>
  </si>
  <si>
    <t>Paint for fencing</t>
  </si>
  <si>
    <t>SP Bardwell</t>
  </si>
  <si>
    <t>Cut concrete &amp; connect water</t>
  </si>
  <si>
    <t>Wicks</t>
  </si>
  <si>
    <t>Masonary paint for steps etc</t>
  </si>
  <si>
    <t>Hire Plus Ltd</t>
  </si>
  <si>
    <t>Hire Fencing</t>
  </si>
  <si>
    <t>Cutting Disc</t>
  </si>
  <si>
    <t>Paint Rollers</t>
  </si>
  <si>
    <t xml:space="preserve">Hire Digger </t>
  </si>
  <si>
    <t>Fire extinguishers</t>
  </si>
  <si>
    <t>MRH Latchingdon</t>
  </si>
  <si>
    <t>Petrol For Machinery- Fencing</t>
  </si>
  <si>
    <t>Signage for Toilets</t>
  </si>
  <si>
    <t>Paul Hovland Ltd</t>
  </si>
  <si>
    <t>Electrical connections</t>
  </si>
  <si>
    <t>Big Society Fund Grant QR27</t>
  </si>
  <si>
    <t>Repair vandalised fencing</t>
  </si>
  <si>
    <t>Cement for paving</t>
  </si>
  <si>
    <t>Cement for fencing</t>
  </si>
  <si>
    <t>Lay paving</t>
  </si>
  <si>
    <t>Install fencing</t>
  </si>
  <si>
    <t>Excavate trench for elect cable</t>
  </si>
  <si>
    <t>Cement for steps</t>
  </si>
  <si>
    <t>Materials for Toilets</t>
  </si>
  <si>
    <t>Various</t>
  </si>
  <si>
    <t>Goods for opening day</t>
  </si>
  <si>
    <t>Last review: 2nd August 2011</t>
  </si>
  <si>
    <t>Paint Toilet Block</t>
  </si>
  <si>
    <t>Dengie Project Trust</t>
  </si>
  <si>
    <t>Cost of internal changes</t>
  </si>
  <si>
    <t>Welding rods for Steps</t>
  </si>
  <si>
    <t>GJ's Reclaim</t>
  </si>
  <si>
    <t>Urinal for toilets</t>
  </si>
  <si>
    <t>Reinstate Toilets</t>
  </si>
  <si>
    <t>Brightsparks</t>
  </si>
  <si>
    <t>Electrical connection</t>
  </si>
  <si>
    <t>Last review: 24th August 2011</t>
  </si>
  <si>
    <t>Magnum Logistics</t>
  </si>
  <si>
    <t>Transport Urinal</t>
  </si>
  <si>
    <t>Wood for toilet door frame</t>
  </si>
  <si>
    <t>Car Park - One Place rates</t>
  </si>
  <si>
    <t>Car Park - Toilet rates</t>
  </si>
  <si>
    <t>Insurance - General</t>
  </si>
  <si>
    <t>Insurance - One Place</t>
  </si>
  <si>
    <t>James Cooper 043</t>
  </si>
  <si>
    <t xml:space="preserve">James Cooper </t>
  </si>
  <si>
    <t>Erect fence post</t>
  </si>
  <si>
    <t>Install Urinal</t>
  </si>
  <si>
    <t>Plumbing to One Place</t>
  </si>
  <si>
    <t>Plumbing to Toilets</t>
  </si>
  <si>
    <t xml:space="preserve">  T A Sage</t>
  </si>
  <si>
    <t>Hire of Kango Hammer</t>
  </si>
  <si>
    <t>Paint Floors and Toilets</t>
  </si>
  <si>
    <t>Community Hall - Rates</t>
  </si>
  <si>
    <t>Car Park - One Place Rent</t>
  </si>
  <si>
    <t>Parish Room/Old Parish Room/Car Park/Toilet/One Place</t>
  </si>
  <si>
    <t>James Cooper 050</t>
  </si>
  <si>
    <t>James Cooper 048</t>
  </si>
  <si>
    <t>Hog Rings and Welding Rods</t>
  </si>
  <si>
    <t>James Cooper 052</t>
  </si>
  <si>
    <t>Prepare for litter bins and seats</t>
  </si>
  <si>
    <t>H&amp;S Powder Coating</t>
  </si>
  <si>
    <t>HSD online</t>
  </si>
  <si>
    <t>Air Dryer</t>
  </si>
  <si>
    <t>Asad</t>
  </si>
  <si>
    <t>Paint for frames</t>
  </si>
  <si>
    <t>Homeplan</t>
  </si>
  <si>
    <t>Adhesive for tiles</t>
  </si>
  <si>
    <t>Door Furniture</t>
  </si>
  <si>
    <t>Fit wash basin and piping</t>
  </si>
  <si>
    <t>James Cooper 049</t>
  </si>
  <si>
    <t>James Cooper 046</t>
  </si>
  <si>
    <t>James Cooper 053</t>
  </si>
  <si>
    <t>Marts Parts</t>
  </si>
  <si>
    <t>Door stop</t>
  </si>
  <si>
    <t>Powder coat fittings</t>
  </si>
  <si>
    <t>Paint Toilets</t>
  </si>
  <si>
    <t>Finish and clean Toilets</t>
  </si>
  <si>
    <t>Tile Toilets</t>
  </si>
  <si>
    <t>Remove sink and repair wall</t>
  </si>
  <si>
    <t>Assist rewire and fit PIR</t>
  </si>
  <si>
    <t>Clean area and remove equipment</t>
  </si>
  <si>
    <t>Southminster in Bloom</t>
  </si>
  <si>
    <t>PIR for Toilets</t>
  </si>
  <si>
    <t>James Cooper 056</t>
  </si>
  <si>
    <t>James Cooper 059</t>
  </si>
  <si>
    <t>MTS Electrical Ltd</t>
  </si>
  <si>
    <t>Fit Dryer and lighting</t>
  </si>
  <si>
    <t>Current Payments</t>
  </si>
  <si>
    <t>Current receipts</t>
  </si>
  <si>
    <t>Youth Club Account (info only-managed by Youth Club)</t>
  </si>
  <si>
    <r>
      <t xml:space="preserve">Youth Club Account </t>
    </r>
    <r>
      <rPr>
        <sz val="8"/>
        <rFont val="Times New Roman"/>
        <family val="1"/>
      </rPr>
      <t>(info only-managed by Youth Club)</t>
    </r>
  </si>
  <si>
    <t>Payments for period</t>
  </si>
  <si>
    <t>Receipts for period</t>
  </si>
  <si>
    <t>Receipts and Payments since last report</t>
  </si>
  <si>
    <t>Tenancies (Council as landlord)</t>
  </si>
  <si>
    <t>Tenancies (Council as Landlord)</t>
  </si>
  <si>
    <t>S D Boutwell</t>
  </si>
  <si>
    <t>White lining on car park</t>
  </si>
  <si>
    <t>Last review: 5th January 2012</t>
  </si>
  <si>
    <t>Jubilee</t>
  </si>
  <si>
    <t>Payments at 13/03/2012</t>
  </si>
  <si>
    <t>Receipts at 13/03/2012</t>
  </si>
  <si>
    <t>Southminster Parish Council Budget 1st April 2011 to 31 March 2012
 Status at 31st March 2012</t>
  </si>
  <si>
    <t>Girders for gate posts on KGV</t>
  </si>
  <si>
    <t>Essex Total Clearance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</si>
</sst>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\ mmm\ yy"/>
  </numFmts>
  <fonts count="65" x14ac:knownFonts="1">
    <font>
      <sz val="10"/>
      <name val="Arial"/>
    </font>
    <font>
      <b/>
      <u/>
      <sz val="14"/>
      <name val="Times New Roman"/>
      <family val="1"/>
    </font>
    <font>
      <b/>
      <u/>
      <sz val="9"/>
      <name val="Times New Roman"/>
      <family val="1"/>
    </font>
    <font>
      <sz val="9"/>
      <name val="Times New Roman"/>
      <family val="1"/>
    </font>
    <font>
      <b/>
      <u/>
      <sz val="9"/>
      <color indexed="16"/>
      <name val="Times New Roman"/>
      <family val="1"/>
    </font>
    <font>
      <b/>
      <u/>
      <sz val="9"/>
      <color indexed="58"/>
      <name val="Times New Roman"/>
      <family val="1"/>
    </font>
    <font>
      <u/>
      <sz val="9"/>
      <color indexed="16"/>
      <name val="Times New Roman"/>
      <family val="1"/>
    </font>
    <font>
      <b/>
      <u/>
      <sz val="9"/>
      <color indexed="10"/>
      <name val="Times New Roman"/>
      <family val="1"/>
    </font>
    <font>
      <b/>
      <u/>
      <sz val="9"/>
      <color indexed="12"/>
      <name val="Times New Roman"/>
      <family val="1"/>
    </font>
    <font>
      <b/>
      <sz val="9"/>
      <name val="Times New Roman"/>
      <family val="1"/>
    </font>
    <font>
      <sz val="9"/>
      <color indexed="16"/>
      <name val="Times New Roman"/>
      <family val="1"/>
    </font>
    <font>
      <sz val="9"/>
      <color indexed="10"/>
      <name val="Times New Roman"/>
      <family val="1"/>
    </font>
    <font>
      <sz val="9"/>
      <color indexed="12"/>
      <name val="Times New Roman"/>
      <family val="1"/>
    </font>
    <font>
      <sz val="9"/>
      <color indexed="58"/>
      <name val="Times New Roman"/>
      <family val="1"/>
    </font>
    <font>
      <sz val="8"/>
      <color indexed="81"/>
      <name val="Tahoma"/>
    </font>
    <font>
      <b/>
      <sz val="8"/>
      <color indexed="81"/>
      <name val="Tahoma"/>
    </font>
    <font>
      <sz val="8"/>
      <color indexed="81"/>
      <name val="Tahoma"/>
      <family val="2"/>
    </font>
    <font>
      <u/>
      <sz val="9"/>
      <name val="Times New Roman"/>
      <family val="1"/>
    </font>
    <font>
      <sz val="10"/>
      <color indexed="81"/>
      <name val="Tahoma"/>
    </font>
    <font>
      <sz val="10"/>
      <color indexed="81"/>
      <name val="Tahoma"/>
      <family val="2"/>
    </font>
    <font>
      <b/>
      <sz val="10"/>
      <color indexed="81"/>
      <name val="Tahoma"/>
    </font>
    <font>
      <b/>
      <sz val="10"/>
      <name val="Times New Roman"/>
      <family val="1"/>
    </font>
    <font>
      <b/>
      <u/>
      <sz val="10"/>
      <name val="Times New Roman"/>
      <family val="1"/>
    </font>
    <font>
      <b/>
      <u/>
      <sz val="10"/>
      <color indexed="12"/>
      <name val="Times New Roman"/>
      <family val="1"/>
    </font>
    <font>
      <b/>
      <u/>
      <sz val="10"/>
      <color indexed="10"/>
      <name val="Times New Roman"/>
      <family val="1"/>
    </font>
    <font>
      <b/>
      <u/>
      <sz val="10"/>
      <color indexed="58"/>
      <name val="Times New Roman"/>
      <family val="1"/>
    </font>
    <font>
      <sz val="10"/>
      <name val="Times New Roman"/>
      <family val="1"/>
    </font>
    <font>
      <b/>
      <sz val="10"/>
      <color indexed="12"/>
      <name val="Times New Roman"/>
      <family val="1"/>
    </font>
    <font>
      <sz val="10"/>
      <color indexed="58"/>
      <name val="Times New Roman"/>
      <family val="1"/>
    </font>
    <font>
      <sz val="10"/>
      <color indexed="12"/>
      <name val="Times New Roman"/>
      <family val="1"/>
    </font>
    <font>
      <sz val="10"/>
      <color indexed="10"/>
      <name val="Times New Roman"/>
      <family val="1"/>
    </font>
    <font>
      <b/>
      <sz val="10"/>
      <color indexed="58"/>
      <name val="Times New Roman"/>
      <family val="1"/>
    </font>
    <font>
      <b/>
      <sz val="10"/>
      <color indexed="10"/>
      <name val="Times New Roman"/>
      <family val="1"/>
    </font>
    <font>
      <b/>
      <u/>
      <sz val="8"/>
      <name val="Times New Roman"/>
      <family val="1"/>
    </font>
    <font>
      <b/>
      <u/>
      <sz val="8"/>
      <color indexed="58"/>
      <name val="Times New Roman"/>
      <family val="1"/>
    </font>
    <font>
      <u/>
      <sz val="8"/>
      <color indexed="16"/>
      <name val="Times New Roman"/>
      <family val="1"/>
    </font>
    <font>
      <b/>
      <u/>
      <sz val="8"/>
      <color indexed="16"/>
      <name val="Times New Roman"/>
      <family val="1"/>
    </font>
    <font>
      <b/>
      <u/>
      <sz val="8"/>
      <color indexed="10"/>
      <name val="Times New Roman"/>
      <family val="1"/>
    </font>
    <font>
      <b/>
      <u/>
      <sz val="8"/>
      <color indexed="12"/>
      <name val="Times New Roman"/>
      <family val="1"/>
    </font>
    <font>
      <sz val="8"/>
      <name val="Times New Roman"/>
      <family val="1"/>
    </font>
    <font>
      <b/>
      <sz val="8"/>
      <name val="Times New Roman"/>
      <family val="1"/>
    </font>
    <font>
      <b/>
      <sz val="8"/>
      <color indexed="58"/>
      <name val="Times New Roman"/>
      <family val="1"/>
    </font>
    <font>
      <sz val="8"/>
      <color indexed="16"/>
      <name val="Times New Roman"/>
      <family val="1"/>
    </font>
    <font>
      <b/>
      <sz val="8"/>
      <color indexed="16"/>
      <name val="Times New Roman"/>
      <family val="1"/>
    </font>
    <font>
      <b/>
      <sz val="8"/>
      <color indexed="10"/>
      <name val="Times New Roman"/>
      <family val="1"/>
    </font>
    <font>
      <b/>
      <sz val="8"/>
      <color indexed="12"/>
      <name val="Times New Roman"/>
      <family val="1"/>
    </font>
    <font>
      <sz val="8"/>
      <color indexed="58"/>
      <name val="Times New Roman"/>
      <family val="1"/>
    </font>
    <font>
      <sz val="8"/>
      <color indexed="10"/>
      <name val="Times New Roman"/>
      <family val="1"/>
    </font>
    <font>
      <sz val="8"/>
      <color indexed="12"/>
      <name val="Times New Roman"/>
      <family val="1"/>
    </font>
    <font>
      <b/>
      <sz val="8"/>
      <color indexed="60"/>
      <name val="Times New Roman"/>
      <family val="1"/>
    </font>
    <font>
      <u/>
      <sz val="8"/>
      <name val="Times New Roman"/>
      <family val="1"/>
    </font>
    <font>
      <u/>
      <sz val="8"/>
      <color indexed="58"/>
      <name val="Times New Roman"/>
      <family val="1"/>
    </font>
    <font>
      <b/>
      <sz val="8"/>
      <color indexed="41"/>
      <name val="Times New Roman"/>
      <family val="1"/>
    </font>
    <font>
      <sz val="8"/>
      <color indexed="17"/>
      <name val="Times New Roman"/>
      <family val="1"/>
    </font>
    <font>
      <b/>
      <sz val="12"/>
      <name val="Times New Roman"/>
      <family val="1"/>
    </font>
    <font>
      <b/>
      <sz val="10"/>
      <color rgb="FFFF0000"/>
      <name val="Times New Roman"/>
      <family val="1"/>
    </font>
    <font>
      <b/>
      <sz val="10"/>
      <color theme="3"/>
      <name val="Times New Roman"/>
      <family val="1"/>
    </font>
    <font>
      <sz val="10"/>
      <color rgb="FFFF0000"/>
      <name val="Times New Roman"/>
      <family val="1"/>
    </font>
    <font>
      <sz val="10"/>
      <color theme="3"/>
      <name val="Times New Roman"/>
      <family val="1"/>
    </font>
    <font>
      <b/>
      <sz val="8"/>
      <color rgb="FFFF0000"/>
      <name val="Times New Roman"/>
      <family val="1"/>
    </font>
    <font>
      <b/>
      <sz val="8"/>
      <color theme="3"/>
      <name val="Times New Roman"/>
      <family val="1"/>
    </font>
    <font>
      <sz val="8"/>
      <color rgb="FFFF0000"/>
      <name val="Times New Roman"/>
      <family val="1"/>
    </font>
    <font>
      <sz val="8"/>
      <color theme="3"/>
      <name val="Times New Roman"/>
      <family val="1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8" tint="0.3999450666829432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1">
    <xf numFmtId="0" fontId="0" fillId="0" borderId="0" xfId="0"/>
    <xf numFmtId="0" fontId="3" fillId="0" borderId="0" xfId="0" applyFont="1" applyFill="1"/>
    <xf numFmtId="0" fontId="9" fillId="0" borderId="0" xfId="0" applyFont="1" applyFill="1"/>
    <xf numFmtId="2" fontId="9" fillId="0" borderId="0" xfId="0" applyNumberFormat="1" applyFont="1" applyFill="1" applyAlignment="1">
      <alignment horizontal="right"/>
    </xf>
    <xf numFmtId="2" fontId="10" fillId="0" borderId="0" xfId="0" applyNumberFormat="1" applyFont="1" applyFill="1" applyAlignment="1">
      <alignment horizontal="right"/>
    </xf>
    <xf numFmtId="2" fontId="3" fillId="0" borderId="0" xfId="0" applyNumberFormat="1" applyFont="1" applyFill="1" applyAlignment="1">
      <alignment horizontal="right"/>
    </xf>
    <xf numFmtId="2" fontId="11" fillId="0" borderId="0" xfId="0" applyNumberFormat="1" applyFont="1" applyFill="1" applyAlignment="1">
      <alignment horizontal="right"/>
    </xf>
    <xf numFmtId="2" fontId="12" fillId="0" borderId="0" xfId="0" applyNumberFormat="1" applyFont="1" applyFill="1" applyAlignment="1">
      <alignment horizontal="right"/>
    </xf>
    <xf numFmtId="2" fontId="13" fillId="0" borderId="0" xfId="0" applyNumberFormat="1" applyFont="1" applyFill="1" applyAlignment="1">
      <alignment horizontal="right"/>
    </xf>
    <xf numFmtId="2" fontId="13" fillId="0" borderId="0" xfId="0" applyNumberFormat="1" applyFont="1" applyFill="1"/>
    <xf numFmtId="2" fontId="3" fillId="0" borderId="0" xfId="0" applyNumberFormat="1" applyFont="1" applyFill="1" applyBorder="1" applyAlignment="1">
      <alignment horizontal="right"/>
    </xf>
    <xf numFmtId="0" fontId="3" fillId="0" borderId="0" xfId="0" applyFont="1" applyFill="1" applyBorder="1"/>
    <xf numFmtId="2" fontId="13" fillId="0" borderId="0" xfId="0" applyNumberFormat="1" applyFont="1" applyFill="1" applyBorder="1"/>
    <xf numFmtId="2" fontId="10" fillId="0" borderId="0" xfId="0" applyNumberFormat="1" applyFont="1" applyFill="1" applyBorder="1" applyAlignment="1">
      <alignment horizontal="right"/>
    </xf>
    <xf numFmtId="0" fontId="9" fillId="0" borderId="0" xfId="0" applyFont="1" applyFill="1" applyBorder="1"/>
    <xf numFmtId="0" fontId="17" fillId="0" borderId="0" xfId="0" applyFont="1" applyFill="1" applyBorder="1"/>
    <xf numFmtId="0" fontId="21" fillId="2" borderId="1" xfId="0" applyFont="1" applyFill="1" applyBorder="1" applyAlignment="1">
      <alignment horizontal="left"/>
    </xf>
    <xf numFmtId="0" fontId="22" fillId="2" borderId="2" xfId="0" applyFont="1" applyFill="1" applyBorder="1" applyAlignment="1">
      <alignment horizontal="center"/>
    </xf>
    <xf numFmtId="0" fontId="22" fillId="2" borderId="2" xfId="0" applyFont="1" applyFill="1" applyBorder="1" applyAlignment="1">
      <alignment horizontal="left"/>
    </xf>
    <xf numFmtId="0" fontId="23" fillId="2" borderId="2" xfId="0" applyFont="1" applyFill="1" applyBorder="1" applyAlignment="1">
      <alignment horizontal="center"/>
    </xf>
    <xf numFmtId="0" fontId="24" fillId="2" borderId="2" xfId="0" applyFont="1" applyFill="1" applyBorder="1" applyAlignment="1">
      <alignment horizontal="center"/>
    </xf>
    <xf numFmtId="0" fontId="25" fillId="2" borderId="3" xfId="0" applyFont="1" applyFill="1" applyBorder="1" applyAlignment="1">
      <alignment horizontal="center"/>
    </xf>
    <xf numFmtId="0" fontId="26" fillId="0" borderId="0" xfId="0" applyFont="1" applyFill="1" applyAlignment="1">
      <alignment horizontal="center"/>
    </xf>
    <xf numFmtId="0" fontId="26" fillId="0" borderId="0" xfId="0" applyFont="1" applyFill="1"/>
    <xf numFmtId="0" fontId="21" fillId="2" borderId="4" xfId="0" applyFont="1" applyFill="1" applyBorder="1" applyAlignment="1">
      <alignment horizontal="left"/>
    </xf>
    <xf numFmtId="0" fontId="22" fillId="2" borderId="0" xfId="0" applyFont="1" applyFill="1" applyBorder="1" applyAlignment="1">
      <alignment horizontal="center"/>
    </xf>
    <xf numFmtId="0" fontId="22" fillId="2" borderId="0" xfId="0" applyFont="1" applyFill="1" applyBorder="1" applyAlignment="1">
      <alignment horizontal="left"/>
    </xf>
    <xf numFmtId="0" fontId="23" fillId="2" borderId="0" xfId="0" applyFont="1" applyFill="1" applyBorder="1" applyAlignment="1">
      <alignment horizontal="center"/>
    </xf>
    <xf numFmtId="0" fontId="24" fillId="2" borderId="0" xfId="0" applyFont="1" applyFill="1" applyBorder="1" applyAlignment="1">
      <alignment horizontal="center"/>
    </xf>
    <xf numFmtId="0" fontId="25" fillId="2" borderId="5" xfId="0" applyFont="1" applyFill="1" applyBorder="1" applyAlignment="1">
      <alignment horizontal="center"/>
    </xf>
    <xf numFmtId="0" fontId="21" fillId="2" borderId="6" xfId="0" applyFont="1" applyFill="1" applyBorder="1" applyAlignment="1">
      <alignment horizontal="left"/>
    </xf>
    <xf numFmtId="0" fontId="21" fillId="2" borderId="7" xfId="0" applyFont="1" applyFill="1" applyBorder="1"/>
    <xf numFmtId="2" fontId="21" fillId="2" borderId="7" xfId="0" applyNumberFormat="1" applyFont="1" applyFill="1" applyBorder="1" applyAlignment="1">
      <alignment horizontal="left"/>
    </xf>
    <xf numFmtId="2" fontId="23" fillId="2" borderId="7" xfId="0" applyNumberFormat="1" applyFont="1" applyFill="1" applyBorder="1" applyAlignment="1">
      <alignment horizontal="right" wrapText="1"/>
    </xf>
    <xf numFmtId="2" fontId="24" fillId="2" borderId="7" xfId="0" applyNumberFormat="1" applyFont="1" applyFill="1" applyBorder="1" applyAlignment="1">
      <alignment horizontal="right" wrapText="1"/>
    </xf>
    <xf numFmtId="2" fontId="25" fillId="2" borderId="8" xfId="0" applyNumberFormat="1" applyFont="1" applyFill="1" applyBorder="1" applyAlignment="1">
      <alignment horizontal="right" wrapText="1"/>
    </xf>
    <xf numFmtId="0" fontId="21" fillId="0" borderId="0" xfId="0" applyFont="1" applyFill="1" applyBorder="1" applyAlignment="1">
      <alignment horizontal="left"/>
    </xf>
    <xf numFmtId="0" fontId="21" fillId="0" borderId="0" xfId="0" applyFont="1" applyFill="1" applyBorder="1"/>
    <xf numFmtId="2" fontId="26" fillId="0" borderId="0" xfId="0" applyNumberFormat="1" applyFont="1" applyFill="1" applyAlignment="1">
      <alignment horizontal="left"/>
    </xf>
    <xf numFmtId="2" fontId="23" fillId="0" borderId="0" xfId="0" applyNumberFormat="1" applyFont="1" applyFill="1" applyBorder="1" applyAlignment="1">
      <alignment horizontal="right" wrapText="1"/>
    </xf>
    <xf numFmtId="2" fontId="24" fillId="0" borderId="0" xfId="0" applyNumberFormat="1" applyFont="1" applyFill="1" applyBorder="1" applyAlignment="1">
      <alignment horizontal="right" wrapText="1"/>
    </xf>
    <xf numFmtId="2" fontId="25" fillId="0" borderId="0" xfId="0" applyNumberFormat="1" applyFont="1" applyFill="1" applyBorder="1" applyAlignment="1">
      <alignment horizontal="right" wrapText="1"/>
    </xf>
    <xf numFmtId="0" fontId="21" fillId="0" borderId="0" xfId="0" applyFont="1" applyFill="1" applyAlignment="1">
      <alignment horizontal="left"/>
    </xf>
    <xf numFmtId="0" fontId="21" fillId="0" borderId="0" xfId="0" applyFont="1" applyFill="1"/>
    <xf numFmtId="2" fontId="27" fillId="0" borderId="0" xfId="0" applyNumberFormat="1" applyFont="1" applyFill="1" applyAlignment="1">
      <alignment horizontal="left"/>
    </xf>
    <xf numFmtId="2" fontId="27" fillId="0" borderId="0" xfId="0" applyNumberFormat="1" applyFont="1" applyFill="1" applyAlignment="1">
      <alignment horizontal="right"/>
    </xf>
    <xf numFmtId="2" fontId="28" fillId="0" borderId="0" xfId="0" applyNumberFormat="1" applyFont="1" applyFill="1"/>
    <xf numFmtId="164" fontId="26" fillId="0" borderId="0" xfId="0" applyNumberFormat="1" applyFont="1" applyAlignment="1">
      <alignment horizontal="left"/>
    </xf>
    <xf numFmtId="0" fontId="26" fillId="0" borderId="0" xfId="0" applyFont="1" applyAlignment="1">
      <alignment horizontal="left"/>
    </xf>
    <xf numFmtId="2" fontId="29" fillId="0" borderId="0" xfId="0" applyNumberFormat="1" applyFont="1" applyFill="1" applyAlignment="1">
      <alignment horizontal="right"/>
    </xf>
    <xf numFmtId="2" fontId="30" fillId="0" borderId="0" xfId="0" applyNumberFormat="1" applyFont="1" applyFill="1" applyAlignment="1">
      <alignment horizontal="right"/>
    </xf>
    <xf numFmtId="0" fontId="26" fillId="0" borderId="0" xfId="0" applyFont="1" applyFill="1" applyAlignment="1">
      <alignment horizontal="left"/>
    </xf>
    <xf numFmtId="2" fontId="26" fillId="0" borderId="0" xfId="0" applyNumberFormat="1" applyFont="1" applyFill="1"/>
    <xf numFmtId="2" fontId="29" fillId="0" borderId="0" xfId="0" applyNumberFormat="1" applyFont="1" applyAlignment="1">
      <alignment horizontal="right"/>
    </xf>
    <xf numFmtId="2" fontId="22" fillId="0" borderId="0" xfId="0" applyNumberFormat="1" applyFont="1" applyAlignment="1">
      <alignment horizontal="right"/>
    </xf>
    <xf numFmtId="2" fontId="28" fillId="0" borderId="0" xfId="0" applyNumberFormat="1" applyFont="1" applyFill="1" applyAlignment="1">
      <alignment horizontal="right"/>
    </xf>
    <xf numFmtId="2" fontId="3" fillId="0" borderId="0" xfId="0" applyNumberFormat="1" applyFont="1" applyFill="1" applyAlignment="1">
      <alignment horizontal="left"/>
    </xf>
    <xf numFmtId="1" fontId="26" fillId="0" borderId="0" xfId="0" applyNumberFormat="1" applyFont="1" applyFill="1" applyAlignment="1">
      <alignment horizontal="center"/>
    </xf>
    <xf numFmtId="2" fontId="31" fillId="0" borderId="0" xfId="0" applyNumberFormat="1" applyFont="1" applyFill="1" applyBorder="1" applyAlignment="1">
      <alignment horizontal="right" wrapText="1"/>
    </xf>
    <xf numFmtId="2" fontId="30" fillId="0" borderId="0" xfId="0" applyNumberFormat="1" applyFont="1" applyAlignment="1">
      <alignment horizontal="right"/>
    </xf>
    <xf numFmtId="2" fontId="25" fillId="0" borderId="0" xfId="0" applyNumberFormat="1" applyFont="1" applyFill="1"/>
    <xf numFmtId="2" fontId="24" fillId="0" borderId="0" xfId="0" applyNumberFormat="1" applyFont="1" applyAlignment="1">
      <alignment horizontal="right"/>
    </xf>
    <xf numFmtId="2" fontId="32" fillId="0" borderId="0" xfId="0" applyNumberFormat="1" applyFont="1" applyFill="1" applyAlignment="1">
      <alignment horizontal="right"/>
    </xf>
    <xf numFmtId="2" fontId="31" fillId="0" borderId="0" xfId="0" applyNumberFormat="1" applyFont="1" applyFill="1" applyAlignment="1">
      <alignment horizontal="right"/>
    </xf>
    <xf numFmtId="0" fontId="29" fillId="0" borderId="0" xfId="0" applyFont="1" applyAlignment="1">
      <alignment horizontal="left"/>
    </xf>
    <xf numFmtId="2" fontId="26" fillId="0" borderId="0" xfId="0" applyNumberFormat="1" applyFont="1" applyFill="1" applyAlignment="1">
      <alignment horizontal="right"/>
    </xf>
    <xf numFmtId="2" fontId="25" fillId="0" borderId="0" xfId="0" applyNumberFormat="1" applyFont="1" applyFill="1" applyAlignment="1">
      <alignment horizontal="right"/>
    </xf>
    <xf numFmtId="164" fontId="26" fillId="3" borderId="0" xfId="0" applyNumberFormat="1" applyFont="1" applyFill="1" applyAlignment="1">
      <alignment horizontal="right"/>
    </xf>
    <xf numFmtId="2" fontId="26" fillId="0" borderId="0" xfId="0" applyNumberFormat="1" applyFont="1" applyAlignment="1">
      <alignment horizontal="right"/>
    </xf>
    <xf numFmtId="164" fontId="26" fillId="4" borderId="0" xfId="0" applyNumberFormat="1" applyFont="1" applyFill="1" applyAlignment="1">
      <alignment horizontal="right"/>
    </xf>
    <xf numFmtId="0" fontId="26" fillId="0" borderId="0" xfId="0" applyFont="1"/>
    <xf numFmtId="0" fontId="26" fillId="4" borderId="0" xfId="0" applyFont="1" applyFill="1" applyAlignment="1">
      <alignment horizontal="left"/>
    </xf>
    <xf numFmtId="0" fontId="26" fillId="4" borderId="0" xfId="0" applyFont="1" applyFill="1"/>
    <xf numFmtId="0" fontId="21" fillId="4" borderId="0" xfId="0" applyFont="1" applyFill="1" applyAlignment="1">
      <alignment horizontal="left"/>
    </xf>
    <xf numFmtId="2" fontId="21" fillId="4" borderId="0" xfId="0" applyNumberFormat="1" applyFont="1" applyFill="1" applyAlignment="1">
      <alignment horizontal="right"/>
    </xf>
    <xf numFmtId="2" fontId="31" fillId="4" borderId="0" xfId="0" applyNumberFormat="1" applyFont="1" applyFill="1" applyAlignment="1">
      <alignment horizontal="right"/>
    </xf>
    <xf numFmtId="0" fontId="26" fillId="3" borderId="0" xfId="0" applyFont="1" applyFill="1" applyAlignment="1">
      <alignment horizontal="left"/>
    </xf>
    <xf numFmtId="0" fontId="26" fillId="3" borderId="0" xfId="0" applyFont="1" applyFill="1"/>
    <xf numFmtId="2" fontId="26" fillId="3" borderId="0" xfId="0" applyNumberFormat="1" applyFont="1" applyFill="1" applyAlignment="1">
      <alignment horizontal="right"/>
    </xf>
    <xf numFmtId="2" fontId="21" fillId="3" borderId="0" xfId="0" applyNumberFormat="1" applyFont="1" applyFill="1" applyAlignment="1">
      <alignment horizontal="right"/>
    </xf>
    <xf numFmtId="2" fontId="31" fillId="3" borderId="0" xfId="0" applyNumberFormat="1" applyFont="1" applyFill="1" applyAlignment="1">
      <alignment horizontal="right"/>
    </xf>
    <xf numFmtId="2" fontId="25" fillId="0" borderId="0" xfId="0" applyNumberFormat="1" applyFont="1" applyAlignment="1">
      <alignment horizontal="right"/>
    </xf>
    <xf numFmtId="0" fontId="22" fillId="0" borderId="0" xfId="0" applyFont="1" applyFill="1"/>
    <xf numFmtId="2" fontId="21" fillId="0" borderId="0" xfId="0" applyNumberFormat="1" applyFont="1" applyFill="1"/>
    <xf numFmtId="164" fontId="26" fillId="0" borderId="0" xfId="0" applyNumberFormat="1" applyFont="1" applyAlignment="1">
      <alignment horizontal="right"/>
    </xf>
    <xf numFmtId="2" fontId="22" fillId="0" borderId="0" xfId="0" applyNumberFormat="1" applyFont="1" applyFill="1"/>
    <xf numFmtId="0" fontId="3" fillId="0" borderId="0" xfId="0" applyFont="1" applyFill="1" applyBorder="1" applyAlignment="1">
      <alignment horizontal="right"/>
    </xf>
    <xf numFmtId="2" fontId="55" fillId="0" borderId="0" xfId="0" applyNumberFormat="1" applyFont="1" applyAlignment="1">
      <alignment horizontal="right" wrapText="1"/>
    </xf>
    <xf numFmtId="2" fontId="21" fillId="0" borderId="0" xfId="0" applyNumberFormat="1" applyFont="1" applyAlignment="1">
      <alignment wrapText="1"/>
    </xf>
    <xf numFmtId="2" fontId="56" fillId="0" borderId="0" xfId="0" applyNumberFormat="1" applyFont="1" applyAlignment="1">
      <alignment horizontal="right" wrapText="1"/>
    </xf>
    <xf numFmtId="2" fontId="57" fillId="0" borderId="0" xfId="0" applyNumberFormat="1" applyFont="1" applyAlignment="1">
      <alignment horizontal="right"/>
    </xf>
    <xf numFmtId="2" fontId="55" fillId="0" borderId="0" xfId="0" applyNumberFormat="1" applyFont="1" applyAlignment="1">
      <alignment horizontal="right"/>
    </xf>
    <xf numFmtId="2" fontId="58" fillId="0" borderId="0" xfId="0" applyNumberFormat="1" applyFont="1" applyAlignment="1">
      <alignment horizontal="right"/>
    </xf>
    <xf numFmtId="2" fontId="56" fillId="0" borderId="0" xfId="0" applyNumberFormat="1" applyFont="1" applyAlignment="1">
      <alignment horizontal="right"/>
    </xf>
    <xf numFmtId="2" fontId="26" fillId="0" borderId="0" xfId="0" applyNumberFormat="1" applyFont="1"/>
    <xf numFmtId="0" fontId="21" fillId="0" borderId="0" xfId="0" applyFont="1" applyAlignment="1">
      <alignment wrapText="1"/>
    </xf>
    <xf numFmtId="0" fontId="21" fillId="0" borderId="0" xfId="0" applyFont="1"/>
    <xf numFmtId="0" fontId="9" fillId="5" borderId="7" xfId="0" applyFont="1" applyFill="1" applyBorder="1"/>
    <xf numFmtId="0" fontId="3" fillId="0" borderId="2" xfId="0" applyFont="1" applyFill="1" applyBorder="1"/>
    <xf numFmtId="0" fontId="9" fillId="5" borderId="7" xfId="0" applyFont="1" applyFill="1" applyBorder="1" applyAlignment="1">
      <alignment horizontal="right"/>
    </xf>
    <xf numFmtId="0" fontId="33" fillId="0" borderId="0" xfId="0" applyFont="1" applyFill="1"/>
    <xf numFmtId="2" fontId="34" fillId="0" borderId="0" xfId="0" applyNumberFormat="1" applyFont="1" applyFill="1" applyAlignment="1">
      <alignment horizontal="right" wrapText="1"/>
    </xf>
    <xf numFmtId="2" fontId="33" fillId="0" borderId="0" xfId="0" applyNumberFormat="1" applyFont="1" applyFill="1" applyAlignment="1">
      <alignment horizontal="right"/>
    </xf>
    <xf numFmtId="2" fontId="35" fillId="0" borderId="0" xfId="0" applyNumberFormat="1" applyFont="1" applyFill="1" applyAlignment="1">
      <alignment horizontal="right" wrapText="1"/>
    </xf>
    <xf numFmtId="2" fontId="36" fillId="0" borderId="0" xfId="0" applyNumberFormat="1" applyFont="1" applyFill="1" applyAlignment="1">
      <alignment horizontal="right" wrapText="1"/>
    </xf>
    <xf numFmtId="2" fontId="37" fillId="0" borderId="0" xfId="0" applyNumberFormat="1" applyFont="1" applyFill="1" applyAlignment="1">
      <alignment horizontal="right"/>
    </xf>
    <xf numFmtId="2" fontId="38" fillId="0" borderId="0" xfId="0" applyNumberFormat="1" applyFont="1" applyFill="1" applyAlignment="1">
      <alignment horizontal="right"/>
    </xf>
    <xf numFmtId="0" fontId="39" fillId="0" borderId="0" xfId="0" applyFont="1" applyFill="1"/>
    <xf numFmtId="0" fontId="40" fillId="5" borderId="7" xfId="0" applyFont="1" applyFill="1" applyBorder="1"/>
    <xf numFmtId="2" fontId="41" fillId="5" borderId="7" xfId="0" applyNumberFormat="1" applyFont="1" applyFill="1" applyBorder="1" applyAlignment="1">
      <alignment horizontal="right"/>
    </xf>
    <xf numFmtId="2" fontId="40" fillId="5" borderId="7" xfId="0" applyNumberFormat="1" applyFont="1" applyFill="1" applyBorder="1" applyAlignment="1">
      <alignment horizontal="right"/>
    </xf>
    <xf numFmtId="2" fontId="42" fillId="5" borderId="7" xfId="0" applyNumberFormat="1" applyFont="1" applyFill="1" applyBorder="1" applyAlignment="1">
      <alignment horizontal="right"/>
    </xf>
    <xf numFmtId="2" fontId="43" fillId="5" borderId="7" xfId="0" applyNumberFormat="1" applyFont="1" applyFill="1" applyBorder="1" applyAlignment="1">
      <alignment horizontal="right"/>
    </xf>
    <xf numFmtId="2" fontId="44" fillId="5" borderId="7" xfId="0" applyNumberFormat="1" applyFont="1" applyFill="1" applyBorder="1" applyAlignment="1">
      <alignment horizontal="right"/>
    </xf>
    <xf numFmtId="2" fontId="45" fillId="5" borderId="7" xfId="0" applyNumberFormat="1" applyFont="1" applyFill="1" applyBorder="1" applyAlignment="1">
      <alignment horizontal="right"/>
    </xf>
    <xf numFmtId="2" fontId="46" fillId="0" borderId="0" xfId="0" applyNumberFormat="1" applyFont="1" applyFill="1"/>
    <xf numFmtId="2" fontId="39" fillId="0" borderId="0" xfId="0" applyNumberFormat="1" applyFont="1" applyFill="1" applyAlignment="1">
      <alignment horizontal="right"/>
    </xf>
    <xf numFmtId="2" fontId="42" fillId="0" borderId="0" xfId="0" applyNumberFormat="1" applyFont="1" applyFill="1" applyAlignment="1">
      <alignment horizontal="right"/>
    </xf>
    <xf numFmtId="2" fontId="47" fillId="0" borderId="0" xfId="0" applyNumberFormat="1" applyFont="1" applyFill="1" applyAlignment="1">
      <alignment horizontal="right"/>
    </xf>
    <xf numFmtId="2" fontId="48" fillId="0" borderId="0" xfId="0" applyNumberFormat="1" applyFont="1" applyFill="1" applyAlignment="1">
      <alignment horizontal="right"/>
    </xf>
    <xf numFmtId="2" fontId="41" fillId="0" borderId="0" xfId="0" applyNumberFormat="1" applyFont="1" applyFill="1" applyAlignment="1">
      <alignment horizontal="right"/>
    </xf>
    <xf numFmtId="2" fontId="46" fillId="0" borderId="0" xfId="0" applyNumberFormat="1" applyFont="1" applyFill="1" applyAlignment="1">
      <alignment horizontal="right"/>
    </xf>
    <xf numFmtId="2" fontId="43" fillId="0" borderId="0" xfId="0" applyNumberFormat="1" applyFont="1" applyFill="1" applyAlignment="1">
      <alignment horizontal="right"/>
    </xf>
    <xf numFmtId="2" fontId="45" fillId="0" borderId="0" xfId="0" applyNumberFormat="1" applyFont="1" applyFill="1" applyAlignment="1">
      <alignment horizontal="right"/>
    </xf>
    <xf numFmtId="2" fontId="41" fillId="5" borderId="7" xfId="0" applyNumberFormat="1" applyFont="1" applyFill="1" applyBorder="1"/>
    <xf numFmtId="2" fontId="49" fillId="5" borderId="7" xfId="0" applyNumberFormat="1" applyFont="1" applyFill="1" applyBorder="1"/>
    <xf numFmtId="2" fontId="39" fillId="5" borderId="7" xfId="0" applyNumberFormat="1" applyFont="1" applyFill="1" applyBorder="1" applyAlignment="1">
      <alignment horizontal="right"/>
    </xf>
    <xf numFmtId="0" fontId="39" fillId="5" borderId="7" xfId="0" applyFont="1" applyFill="1" applyBorder="1"/>
    <xf numFmtId="0" fontId="40" fillId="0" borderId="0" xfId="0" applyFont="1" applyFill="1"/>
    <xf numFmtId="2" fontId="41" fillId="0" borderId="0" xfId="0" applyNumberFormat="1" applyFont="1" applyFill="1"/>
    <xf numFmtId="2" fontId="40" fillId="0" borderId="0" xfId="0" applyNumberFormat="1" applyFont="1" applyFill="1" applyAlignment="1">
      <alignment horizontal="right"/>
    </xf>
    <xf numFmtId="2" fontId="44" fillId="0" borderId="0" xfId="0" applyNumberFormat="1" applyFont="1" applyFill="1" applyAlignment="1">
      <alignment horizontal="right"/>
    </xf>
    <xf numFmtId="2" fontId="40" fillId="5" borderId="7" xfId="0" applyNumberFormat="1" applyFont="1" applyFill="1" applyBorder="1"/>
    <xf numFmtId="2" fontId="39" fillId="5" borderId="7" xfId="0" applyNumberFormat="1" applyFont="1" applyFill="1" applyBorder="1"/>
    <xf numFmtId="2" fontId="46" fillId="5" borderId="7" xfId="0" applyNumberFormat="1" applyFont="1" applyFill="1" applyBorder="1"/>
    <xf numFmtId="0" fontId="50" fillId="0" borderId="0" xfId="0" applyFont="1" applyFill="1" applyBorder="1"/>
    <xf numFmtId="0" fontId="39" fillId="0" borderId="0" xfId="0" applyFont="1" applyFill="1" applyBorder="1"/>
    <xf numFmtId="2" fontId="41" fillId="0" borderId="0" xfId="0" applyNumberFormat="1" applyFont="1" applyFill="1" applyBorder="1" applyAlignment="1">
      <alignment horizontal="right"/>
    </xf>
    <xf numFmtId="2" fontId="40" fillId="0" borderId="0" xfId="0" applyNumberFormat="1" applyFont="1" applyFill="1" applyBorder="1" applyAlignment="1">
      <alignment horizontal="right"/>
    </xf>
    <xf numFmtId="2" fontId="39" fillId="0" borderId="0" xfId="0" applyNumberFormat="1" applyFont="1" applyFill="1" applyBorder="1" applyAlignment="1">
      <alignment horizontal="right"/>
    </xf>
    <xf numFmtId="2" fontId="43" fillId="0" borderId="0" xfId="0" applyNumberFormat="1" applyFont="1" applyFill="1" applyBorder="1" applyAlignment="1">
      <alignment horizontal="right"/>
    </xf>
    <xf numFmtId="2" fontId="44" fillId="0" borderId="0" xfId="0" applyNumberFormat="1" applyFont="1" applyFill="1" applyBorder="1" applyAlignment="1">
      <alignment horizontal="right"/>
    </xf>
    <xf numFmtId="2" fontId="45" fillId="0" borderId="0" xfId="0" applyNumberFormat="1" applyFont="1" applyFill="1" applyBorder="1" applyAlignment="1">
      <alignment horizontal="right"/>
    </xf>
    <xf numFmtId="2" fontId="51" fillId="0" borderId="0" xfId="0" applyNumberFormat="1" applyFont="1" applyFill="1" applyBorder="1" applyAlignment="1">
      <alignment horizontal="right"/>
    </xf>
    <xf numFmtId="0" fontId="40" fillId="0" borderId="0" xfId="0" applyFont="1" applyFill="1" applyBorder="1"/>
    <xf numFmtId="0" fontId="40" fillId="0" borderId="2" xfId="0" applyFont="1" applyFill="1" applyBorder="1"/>
    <xf numFmtId="2" fontId="41" fillId="0" borderId="2" xfId="0" applyNumberFormat="1" applyFont="1" applyFill="1" applyBorder="1"/>
    <xf numFmtId="2" fontId="40" fillId="0" borderId="2" xfId="0" applyNumberFormat="1" applyFont="1" applyFill="1" applyBorder="1" applyAlignment="1">
      <alignment horizontal="right"/>
    </xf>
    <xf numFmtId="2" fontId="39" fillId="0" borderId="2" xfId="0" applyNumberFormat="1" applyFont="1" applyFill="1" applyBorder="1" applyAlignment="1">
      <alignment horizontal="right"/>
    </xf>
    <xf numFmtId="2" fontId="43" fillId="0" borderId="2" xfId="0" applyNumberFormat="1" applyFont="1" applyFill="1" applyBorder="1" applyAlignment="1">
      <alignment horizontal="right"/>
    </xf>
    <xf numFmtId="2" fontId="44" fillId="0" borderId="2" xfId="0" applyNumberFormat="1" applyFont="1" applyFill="1" applyBorder="1" applyAlignment="1">
      <alignment horizontal="right"/>
    </xf>
    <xf numFmtId="2" fontId="45" fillId="0" borderId="2" xfId="0" applyNumberFormat="1" applyFont="1" applyFill="1" applyBorder="1" applyAlignment="1">
      <alignment horizontal="right"/>
    </xf>
    <xf numFmtId="2" fontId="41" fillId="0" borderId="2" xfId="0" applyNumberFormat="1" applyFont="1" applyFill="1" applyBorder="1" applyAlignment="1">
      <alignment horizontal="right"/>
    </xf>
    <xf numFmtId="0" fontId="39" fillId="5" borderId="7" xfId="0" applyFont="1" applyFill="1" applyBorder="1" applyAlignment="1">
      <alignment horizontal="right"/>
    </xf>
    <xf numFmtId="0" fontId="39" fillId="0" borderId="2" xfId="0" applyFont="1" applyFill="1" applyBorder="1" applyAlignment="1">
      <alignment horizontal="right"/>
    </xf>
    <xf numFmtId="0" fontId="39" fillId="0" borderId="0" xfId="0" applyFont="1" applyFill="1" applyBorder="1" applyAlignment="1">
      <alignment horizontal="right"/>
    </xf>
    <xf numFmtId="2" fontId="41" fillId="0" borderId="0" xfId="0" applyNumberFormat="1" applyFont="1" applyFill="1" applyBorder="1"/>
    <xf numFmtId="2" fontId="52" fillId="5" borderId="7" xfId="0" applyNumberFormat="1" applyFont="1" applyFill="1" applyBorder="1" applyAlignment="1">
      <alignment horizontal="right"/>
    </xf>
    <xf numFmtId="0" fontId="33" fillId="0" borderId="0" xfId="0" applyFont="1" applyFill="1" applyAlignment="1">
      <alignment horizontal="right"/>
    </xf>
    <xf numFmtId="2" fontId="34" fillId="0" borderId="0" xfId="0" applyNumberFormat="1" applyFont="1" applyFill="1" applyAlignment="1">
      <alignment horizontal="right"/>
    </xf>
    <xf numFmtId="2" fontId="39" fillId="0" borderId="0" xfId="0" applyNumberFormat="1" applyFont="1" applyFill="1"/>
    <xf numFmtId="2" fontId="46" fillId="0" borderId="0" xfId="0" applyNumberFormat="1" applyFont="1" applyFill="1" applyBorder="1"/>
    <xf numFmtId="2" fontId="42" fillId="0" borderId="0" xfId="0" applyNumberFormat="1" applyFont="1" applyFill="1" applyBorder="1" applyAlignment="1">
      <alignment horizontal="right"/>
    </xf>
    <xf numFmtId="0" fontId="40" fillId="0" borderId="0" xfId="0" applyFont="1" applyFill="1" applyBorder="1" applyAlignment="1"/>
    <xf numFmtId="0" fontId="39" fillId="0" borderId="9" xfId="0" applyFont="1" applyFill="1" applyBorder="1"/>
    <xf numFmtId="17" fontId="39" fillId="0" borderId="9" xfId="0" applyNumberFormat="1" applyFont="1" applyFill="1" applyBorder="1" applyAlignment="1">
      <alignment horizontal="center"/>
    </xf>
    <xf numFmtId="0" fontId="39" fillId="0" borderId="10" xfId="0" applyFont="1" applyFill="1" applyBorder="1"/>
    <xf numFmtId="17" fontId="39" fillId="0" borderId="10" xfId="0" applyNumberFormat="1" applyFont="1" applyFill="1" applyBorder="1" applyAlignment="1">
      <alignment horizontal="center"/>
    </xf>
    <xf numFmtId="15" fontId="39" fillId="0" borderId="10" xfId="0" applyNumberFormat="1" applyFont="1" applyFill="1" applyBorder="1" applyAlignment="1">
      <alignment horizontal="center"/>
    </xf>
    <xf numFmtId="0" fontId="2" fillId="5" borderId="0" xfId="0" applyFont="1" applyFill="1" applyAlignment="1">
      <alignment horizontal="left" wrapText="1"/>
    </xf>
    <xf numFmtId="2" fontId="5" fillId="5" borderId="0" xfId="0" applyNumberFormat="1" applyFont="1" applyFill="1" applyAlignment="1">
      <alignment horizontal="right" wrapText="1"/>
    </xf>
    <xf numFmtId="2" fontId="2" fillId="5" borderId="0" xfId="0" applyNumberFormat="1" applyFont="1" applyFill="1" applyAlignment="1">
      <alignment horizontal="right" wrapText="1"/>
    </xf>
    <xf numFmtId="2" fontId="6" fillId="5" borderId="0" xfId="0" applyNumberFormat="1" applyFont="1" applyFill="1" applyAlignment="1">
      <alignment horizontal="right" wrapText="1"/>
    </xf>
    <xf numFmtId="2" fontId="4" fillId="5" borderId="0" xfId="0" applyNumberFormat="1" applyFont="1" applyFill="1" applyAlignment="1">
      <alignment horizontal="right" wrapText="1"/>
    </xf>
    <xf numFmtId="2" fontId="7" fillId="5" borderId="0" xfId="0" applyNumberFormat="1" applyFont="1" applyFill="1" applyAlignment="1">
      <alignment horizontal="right" wrapText="1"/>
    </xf>
    <xf numFmtId="2" fontId="8" fillId="5" borderId="0" xfId="0" applyNumberFormat="1" applyFont="1" applyFill="1" applyAlignment="1">
      <alignment horizontal="right" wrapText="1"/>
    </xf>
    <xf numFmtId="0" fontId="26" fillId="5" borderId="11" xfId="0" applyFont="1" applyFill="1" applyBorder="1"/>
    <xf numFmtId="0" fontId="26" fillId="5" borderId="12" xfId="0" applyFont="1" applyFill="1" applyBorder="1"/>
    <xf numFmtId="2" fontId="55" fillId="5" borderId="12" xfId="0" applyNumberFormat="1" applyFont="1" applyFill="1" applyBorder="1" applyAlignment="1">
      <alignment horizontal="right" wrapText="1"/>
    </xf>
    <xf numFmtId="2" fontId="21" fillId="5" borderId="12" xfId="0" applyNumberFormat="1" applyFont="1" applyFill="1" applyBorder="1" applyAlignment="1">
      <alignment wrapText="1"/>
    </xf>
    <xf numFmtId="2" fontId="56" fillId="5" borderId="12" xfId="0" applyNumberFormat="1" applyFont="1" applyFill="1" applyBorder="1" applyAlignment="1">
      <alignment horizontal="right" wrapText="1"/>
    </xf>
    <xf numFmtId="2" fontId="56" fillId="5" borderId="13" xfId="0" applyNumberFormat="1" applyFont="1" applyFill="1" applyBorder="1" applyAlignment="1">
      <alignment horizontal="right" wrapText="1"/>
    </xf>
    <xf numFmtId="2" fontId="59" fillId="5" borderId="7" xfId="0" applyNumberFormat="1" applyFont="1" applyFill="1" applyBorder="1" applyAlignment="1">
      <alignment horizontal="right"/>
    </xf>
    <xf numFmtId="0" fontId="40" fillId="5" borderId="7" xfId="0" applyFont="1" applyFill="1" applyBorder="1" applyAlignment="1">
      <alignment wrapText="1"/>
    </xf>
    <xf numFmtId="2" fontId="60" fillId="5" borderId="7" xfId="0" applyNumberFormat="1" applyFont="1" applyFill="1" applyBorder="1" applyAlignment="1">
      <alignment horizontal="right"/>
    </xf>
    <xf numFmtId="2" fontId="61" fillId="0" borderId="0" xfId="0" applyNumberFormat="1" applyFont="1" applyAlignment="1">
      <alignment horizontal="right"/>
    </xf>
    <xf numFmtId="2" fontId="39" fillId="0" borderId="0" xfId="0" applyNumberFormat="1" applyFont="1"/>
    <xf numFmtId="2" fontId="62" fillId="0" borderId="0" xfId="0" applyNumberFormat="1" applyFont="1" applyAlignment="1">
      <alignment horizontal="right"/>
    </xf>
    <xf numFmtId="2" fontId="59" fillId="0" borderId="0" xfId="0" applyNumberFormat="1" applyFont="1" applyAlignment="1">
      <alignment horizontal="right"/>
    </xf>
    <xf numFmtId="2" fontId="60" fillId="0" borderId="0" xfId="0" applyNumberFormat="1" applyFont="1" applyAlignment="1">
      <alignment horizontal="right"/>
    </xf>
    <xf numFmtId="2" fontId="34" fillId="5" borderId="1" xfId="0" applyNumberFormat="1" applyFont="1" applyFill="1" applyBorder="1" applyAlignment="1">
      <alignment horizontal="left"/>
    </xf>
    <xf numFmtId="2" fontId="42" fillId="5" borderId="2" xfId="0" applyNumberFormat="1" applyFont="1" applyFill="1" applyBorder="1" applyAlignment="1">
      <alignment horizontal="right"/>
    </xf>
    <xf numFmtId="2" fontId="53" fillId="5" borderId="2" xfId="0" applyNumberFormat="1" applyFont="1" applyFill="1" applyBorder="1" applyAlignment="1">
      <alignment horizontal="right"/>
    </xf>
    <xf numFmtId="2" fontId="39" fillId="5" borderId="2" xfId="0" applyNumberFormat="1" applyFont="1" applyFill="1" applyBorder="1" applyAlignment="1">
      <alignment horizontal="right"/>
    </xf>
    <xf numFmtId="2" fontId="34" fillId="5" borderId="2" xfId="0" applyNumberFormat="1" applyFont="1" applyFill="1" applyBorder="1" applyAlignment="1">
      <alignment horizontal="right"/>
    </xf>
    <xf numFmtId="2" fontId="34" fillId="5" borderId="3" xfId="0" applyNumberFormat="1" applyFont="1" applyFill="1" applyBorder="1" applyAlignment="1">
      <alignment horizontal="right"/>
    </xf>
    <xf numFmtId="2" fontId="46" fillId="5" borderId="6" xfId="0" applyNumberFormat="1" applyFont="1" applyFill="1" applyBorder="1" applyAlignment="1">
      <alignment horizontal="left"/>
    </xf>
    <xf numFmtId="2" fontId="46" fillId="5" borderId="8" xfId="0" applyNumberFormat="1" applyFont="1" applyFill="1" applyBorder="1" applyAlignment="1">
      <alignment horizontal="right"/>
    </xf>
    <xf numFmtId="0" fontId="40" fillId="6" borderId="14" xfId="0" applyFont="1" applyFill="1" applyBorder="1" applyAlignment="1"/>
    <xf numFmtId="2" fontId="39" fillId="6" borderId="14" xfId="0" applyNumberFormat="1" applyFont="1" applyFill="1" applyBorder="1" applyAlignment="1">
      <alignment horizontal="center" wrapText="1"/>
    </xf>
    <xf numFmtId="0" fontId="39" fillId="6" borderId="14" xfId="0" applyFont="1" applyFill="1" applyBorder="1" applyAlignment="1">
      <alignment horizontal="center" wrapText="1"/>
    </xf>
    <xf numFmtId="164" fontId="26" fillId="0" borderId="0" xfId="0" applyNumberFormat="1" applyFont="1" applyFill="1" applyAlignment="1">
      <alignment horizontal="right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54" fillId="0" borderId="11" xfId="0" applyFont="1" applyBorder="1" applyAlignment="1">
      <alignment horizontal="center"/>
    </xf>
    <xf numFmtId="0" fontId="54" fillId="0" borderId="12" xfId="0" applyFont="1" applyBorder="1" applyAlignment="1">
      <alignment horizontal="center"/>
    </xf>
    <xf numFmtId="0" fontId="54" fillId="0" borderId="1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J175"/>
  <sheetViews>
    <sheetView tabSelected="1" zoomScale="130" zoomScaleNormal="130" zoomScalePageLayoutView="145" workbookViewId="0">
      <pane ySplit="3" topLeftCell="A4" activePane="bottomLeft" state="frozen"/>
      <selection pane="bottomLeft" activeCell="L117" sqref="L117"/>
    </sheetView>
  </sheetViews>
  <sheetFormatPr defaultRowHeight="12" x14ac:dyDescent="0.2"/>
  <cols>
    <col min="1" max="1" width="6.5703125" style="1" customWidth="1"/>
    <col min="2" max="2" width="30.28515625" style="1" customWidth="1"/>
    <col min="3" max="3" width="9.140625" style="9" customWidth="1"/>
    <col min="4" max="4" width="7.28515625" style="1" customWidth="1"/>
    <col min="5" max="5" width="8.140625" style="1" customWidth="1"/>
    <col min="6" max="6" width="8.140625" style="4" customWidth="1"/>
    <col min="7" max="7" width="8.140625" style="5" customWidth="1"/>
    <col min="8" max="8" width="7.140625" style="5" customWidth="1"/>
    <col min="9" max="9" width="7.85546875" style="3" customWidth="1"/>
    <col min="10" max="10" width="8.140625" style="8" customWidth="1"/>
    <col min="11" max="16384" width="9.140625" style="1"/>
  </cols>
  <sheetData>
    <row r="1" spans="1:10" ht="36" customHeight="1" x14ac:dyDescent="0.2">
      <c r="A1" s="202" t="s">
        <v>425</v>
      </c>
      <c r="B1" s="203"/>
      <c r="C1" s="203"/>
      <c r="D1" s="203"/>
      <c r="E1" s="203"/>
      <c r="F1" s="203"/>
      <c r="G1" s="203"/>
      <c r="H1" s="203"/>
      <c r="I1" s="203"/>
      <c r="J1" s="204"/>
    </row>
    <row r="2" spans="1:10" ht="30.75" customHeight="1" x14ac:dyDescent="0.2">
      <c r="A2" s="205"/>
      <c r="B2" s="206"/>
      <c r="C2" s="206"/>
      <c r="D2" s="206"/>
      <c r="E2" s="206"/>
      <c r="F2" s="206"/>
      <c r="G2" s="206"/>
      <c r="H2" s="206"/>
      <c r="I2" s="206"/>
      <c r="J2" s="207"/>
    </row>
    <row r="3" spans="1:10" ht="29.25" customHeight="1" x14ac:dyDescent="0.2">
      <c r="A3" s="169" t="s">
        <v>53</v>
      </c>
      <c r="B3" s="169" t="s">
        <v>54</v>
      </c>
      <c r="C3" s="170" t="s">
        <v>200</v>
      </c>
      <c r="D3" s="171" t="s">
        <v>68</v>
      </c>
      <c r="E3" s="172" t="s">
        <v>67</v>
      </c>
      <c r="F3" s="173" t="s">
        <v>66</v>
      </c>
      <c r="G3" s="174" t="s">
        <v>63</v>
      </c>
      <c r="H3" s="175" t="s">
        <v>62</v>
      </c>
      <c r="I3" s="170" t="s">
        <v>64</v>
      </c>
      <c r="J3" s="170" t="s">
        <v>65</v>
      </c>
    </row>
    <row r="4" spans="1:10" s="107" customFormat="1" ht="11.25" x14ac:dyDescent="0.2">
      <c r="A4" s="100"/>
      <c r="B4" s="100"/>
      <c r="C4" s="101"/>
      <c r="D4" s="102"/>
      <c r="E4" s="103"/>
      <c r="F4" s="104"/>
      <c r="G4" s="105"/>
      <c r="H4" s="106"/>
      <c r="I4" s="106"/>
      <c r="J4" s="101"/>
    </row>
    <row r="5" spans="1:10" s="107" customFormat="1" ht="11.25" x14ac:dyDescent="0.2">
      <c r="A5" s="108" t="s">
        <v>0</v>
      </c>
      <c r="B5" s="108"/>
      <c r="C5" s="109"/>
      <c r="D5" s="110"/>
      <c r="E5" s="111"/>
      <c r="F5" s="112">
        <f>SUM(E6:E19)</f>
        <v>11229.9</v>
      </c>
      <c r="G5" s="113">
        <f>SUM(G6:G19)</f>
        <v>9867.6600000000017</v>
      </c>
      <c r="H5" s="114">
        <f>SUM(H6:H19)</f>
        <v>206.94</v>
      </c>
      <c r="I5" s="114"/>
      <c r="J5" s="109">
        <f>SUM(F5-G5+H5)</f>
        <v>1569.179999999998</v>
      </c>
    </row>
    <row r="6" spans="1:10" s="107" customFormat="1" ht="11.25" x14ac:dyDescent="0.2">
      <c r="B6" s="107" t="s">
        <v>1</v>
      </c>
      <c r="C6" s="115">
        <v>371.6</v>
      </c>
      <c r="D6" s="116">
        <v>528.4</v>
      </c>
      <c r="E6" s="117">
        <f t="shared" ref="E6:E19" si="0">SUM(C6+D6)</f>
        <v>900</v>
      </c>
      <c r="F6" s="117"/>
      <c r="G6" s="118">
        <v>719</v>
      </c>
      <c r="H6" s="119">
        <v>0</v>
      </c>
      <c r="I6" s="120">
        <f t="shared" ref="I6:I14" si="1">SUM(E6-G6+H6)</f>
        <v>181</v>
      </c>
      <c r="J6" s="121"/>
    </row>
    <row r="7" spans="1:10" s="107" customFormat="1" ht="11.25" x14ac:dyDescent="0.2">
      <c r="B7" s="107" t="s">
        <v>61</v>
      </c>
      <c r="C7" s="115">
        <v>0</v>
      </c>
      <c r="D7" s="116">
        <v>500</v>
      </c>
      <c r="E7" s="117">
        <f t="shared" si="0"/>
        <v>500</v>
      </c>
      <c r="F7" s="122"/>
      <c r="G7" s="118">
        <v>500</v>
      </c>
      <c r="H7" s="119">
        <v>0</v>
      </c>
      <c r="I7" s="120">
        <f t="shared" si="1"/>
        <v>0</v>
      </c>
      <c r="J7" s="120"/>
    </row>
    <row r="8" spans="1:10" s="107" customFormat="1" ht="11.25" x14ac:dyDescent="0.2">
      <c r="B8" s="107" t="s">
        <v>30</v>
      </c>
      <c r="C8" s="115">
        <v>100</v>
      </c>
      <c r="D8" s="116">
        <v>2.5</v>
      </c>
      <c r="E8" s="117">
        <f t="shared" si="0"/>
        <v>102.5</v>
      </c>
      <c r="F8" s="122"/>
      <c r="G8" s="118">
        <v>100</v>
      </c>
      <c r="H8" s="119">
        <v>107.5</v>
      </c>
      <c r="I8" s="120">
        <f t="shared" si="1"/>
        <v>110</v>
      </c>
      <c r="J8" s="120"/>
    </row>
    <row r="9" spans="1:10" s="107" customFormat="1" ht="11.25" x14ac:dyDescent="0.2">
      <c r="B9" s="107" t="s">
        <v>31</v>
      </c>
      <c r="C9" s="115">
        <v>2000</v>
      </c>
      <c r="D9" s="116">
        <v>0</v>
      </c>
      <c r="E9" s="117">
        <f t="shared" si="0"/>
        <v>2000</v>
      </c>
      <c r="F9" s="122"/>
      <c r="G9" s="118">
        <v>63.24</v>
      </c>
      <c r="H9" s="119">
        <v>0</v>
      </c>
      <c r="I9" s="120">
        <f t="shared" si="1"/>
        <v>1936.76</v>
      </c>
      <c r="J9" s="120"/>
    </row>
    <row r="10" spans="1:10" s="107" customFormat="1" ht="11.25" x14ac:dyDescent="0.2">
      <c r="B10" s="107" t="s">
        <v>72</v>
      </c>
      <c r="C10" s="115">
        <v>210.6</v>
      </c>
      <c r="D10" s="116">
        <v>328.4</v>
      </c>
      <c r="E10" s="117">
        <f t="shared" si="0"/>
        <v>539</v>
      </c>
      <c r="F10" s="117"/>
      <c r="G10" s="118">
        <v>515.97</v>
      </c>
      <c r="H10" s="119">
        <v>3</v>
      </c>
      <c r="I10" s="120">
        <f>SUM(E10-G10+H10)</f>
        <v>26.029999999999973</v>
      </c>
      <c r="J10" s="120"/>
    </row>
    <row r="11" spans="1:10" s="107" customFormat="1" ht="11.25" x14ac:dyDescent="0.2">
      <c r="B11" s="107" t="s">
        <v>32</v>
      </c>
      <c r="C11" s="115">
        <v>12.25</v>
      </c>
      <c r="D11" s="116">
        <v>0</v>
      </c>
      <c r="E11" s="117">
        <f t="shared" si="0"/>
        <v>12.25</v>
      </c>
      <c r="F11" s="117"/>
      <c r="G11" s="118">
        <v>0</v>
      </c>
      <c r="H11" s="119">
        <v>10</v>
      </c>
      <c r="I11" s="120">
        <f t="shared" si="1"/>
        <v>22.25</v>
      </c>
      <c r="J11" s="121"/>
    </row>
    <row r="12" spans="1:10" s="107" customFormat="1" ht="11.25" x14ac:dyDescent="0.2">
      <c r="B12" s="107" t="s">
        <v>364</v>
      </c>
      <c r="C12" s="115">
        <v>-31.96</v>
      </c>
      <c r="D12" s="116">
        <v>5031.96</v>
      </c>
      <c r="E12" s="117">
        <f t="shared" si="0"/>
        <v>5000</v>
      </c>
      <c r="F12" s="117"/>
      <c r="G12" s="118">
        <v>4243.29</v>
      </c>
      <c r="H12" s="119">
        <v>0</v>
      </c>
      <c r="I12" s="120">
        <f t="shared" si="1"/>
        <v>756.71</v>
      </c>
      <c r="J12" s="121"/>
    </row>
    <row r="13" spans="1:10" s="107" customFormat="1" ht="11.25" x14ac:dyDescent="0.2">
      <c r="B13" s="107" t="s">
        <v>365</v>
      </c>
      <c r="C13" s="115">
        <v>0</v>
      </c>
      <c r="D13" s="116">
        <v>0</v>
      </c>
      <c r="E13" s="117">
        <f t="shared" si="0"/>
        <v>0</v>
      </c>
      <c r="F13" s="117"/>
      <c r="G13" s="118">
        <v>1479.86</v>
      </c>
      <c r="H13" s="119">
        <v>0</v>
      </c>
      <c r="I13" s="120">
        <f t="shared" si="1"/>
        <v>-1479.86</v>
      </c>
      <c r="J13" s="121"/>
    </row>
    <row r="14" spans="1:10" s="107" customFormat="1" ht="11.25" x14ac:dyDescent="0.2">
      <c r="B14" s="107" t="s">
        <v>3</v>
      </c>
      <c r="C14" s="115">
        <v>87.63</v>
      </c>
      <c r="D14" s="116">
        <v>112.37</v>
      </c>
      <c r="E14" s="117">
        <f t="shared" si="0"/>
        <v>200</v>
      </c>
      <c r="F14" s="117"/>
      <c r="G14" s="118">
        <v>648.91</v>
      </c>
      <c r="H14" s="119">
        <v>0</v>
      </c>
      <c r="I14" s="120">
        <f t="shared" si="1"/>
        <v>-448.90999999999997</v>
      </c>
      <c r="J14" s="121"/>
    </row>
    <row r="15" spans="1:10" s="107" customFormat="1" ht="11.25" x14ac:dyDescent="0.2">
      <c r="B15" s="107" t="s">
        <v>4</v>
      </c>
      <c r="C15" s="115">
        <v>36.119999999999997</v>
      </c>
      <c r="D15" s="116">
        <v>33.880000000000003</v>
      </c>
      <c r="E15" s="117">
        <f t="shared" si="0"/>
        <v>70</v>
      </c>
      <c r="F15" s="117"/>
      <c r="G15" s="118">
        <v>50.6</v>
      </c>
      <c r="H15" s="119">
        <v>0</v>
      </c>
      <c r="I15" s="120">
        <f>SUM(E15-G15+H15)</f>
        <v>19.399999999999999</v>
      </c>
      <c r="J15" s="121"/>
    </row>
    <row r="16" spans="1:10" s="107" customFormat="1" ht="11.25" x14ac:dyDescent="0.2">
      <c r="B16" s="107" t="s">
        <v>5</v>
      </c>
      <c r="C16" s="115">
        <v>151.16999999999999</v>
      </c>
      <c r="D16" s="116">
        <v>394.98</v>
      </c>
      <c r="E16" s="117">
        <f t="shared" si="0"/>
        <v>546.15</v>
      </c>
      <c r="F16" s="117"/>
      <c r="G16" s="118">
        <v>344.11</v>
      </c>
      <c r="H16" s="119">
        <v>86.44</v>
      </c>
      <c r="I16" s="120">
        <f>SUM(E16-G16+H16)</f>
        <v>288.47999999999996</v>
      </c>
      <c r="J16" s="121"/>
    </row>
    <row r="17" spans="1:10" s="107" customFormat="1" ht="11.25" x14ac:dyDescent="0.2">
      <c r="B17" s="107" t="s">
        <v>6</v>
      </c>
      <c r="C17" s="115">
        <v>61.73</v>
      </c>
      <c r="D17" s="116">
        <v>638.27</v>
      </c>
      <c r="E17" s="117">
        <f t="shared" si="0"/>
        <v>700</v>
      </c>
      <c r="F17" s="117"/>
      <c r="G17" s="118">
        <v>658.01</v>
      </c>
      <c r="H17" s="119">
        <v>0</v>
      </c>
      <c r="I17" s="120">
        <f>SUM(E17-G17+H17)</f>
        <v>41.990000000000009</v>
      </c>
      <c r="J17" s="121"/>
    </row>
    <row r="18" spans="1:10" s="107" customFormat="1" ht="11.25" x14ac:dyDescent="0.2">
      <c r="B18" s="107" t="s">
        <v>7</v>
      </c>
      <c r="C18" s="115">
        <v>74.31</v>
      </c>
      <c r="D18" s="116">
        <v>285.69</v>
      </c>
      <c r="E18" s="117">
        <f t="shared" si="0"/>
        <v>360</v>
      </c>
      <c r="F18" s="117"/>
      <c r="G18" s="118">
        <v>318.93</v>
      </c>
      <c r="H18" s="119">
        <v>0</v>
      </c>
      <c r="I18" s="120">
        <f>SUM(E18-G18+H18)</f>
        <v>41.069999999999993</v>
      </c>
      <c r="J18" s="121"/>
    </row>
    <row r="19" spans="1:10" s="107" customFormat="1" ht="11.25" x14ac:dyDescent="0.2">
      <c r="B19" s="107" t="s">
        <v>8</v>
      </c>
      <c r="C19" s="115">
        <v>136.05000000000001</v>
      </c>
      <c r="D19" s="116">
        <v>163.95</v>
      </c>
      <c r="E19" s="117">
        <f t="shared" si="0"/>
        <v>300</v>
      </c>
      <c r="F19" s="122"/>
      <c r="G19" s="118">
        <v>225.74</v>
      </c>
      <c r="H19" s="119">
        <v>0</v>
      </c>
      <c r="I19" s="120">
        <f>SUM(E19-G19+H19)</f>
        <v>74.259999999999991</v>
      </c>
      <c r="J19" s="120"/>
    </row>
    <row r="20" spans="1:10" s="107" customFormat="1" ht="11.25" x14ac:dyDescent="0.2">
      <c r="C20" s="115"/>
      <c r="D20" s="116"/>
      <c r="E20" s="117"/>
      <c r="F20" s="122"/>
      <c r="G20" s="118"/>
      <c r="H20" s="119"/>
      <c r="I20" s="120"/>
      <c r="J20" s="120"/>
    </row>
    <row r="21" spans="1:10" s="107" customFormat="1" ht="11.25" x14ac:dyDescent="0.2">
      <c r="A21" s="108" t="s">
        <v>41</v>
      </c>
      <c r="B21" s="108"/>
      <c r="C21" s="109"/>
      <c r="D21" s="110"/>
      <c r="E21" s="111"/>
      <c r="F21" s="112">
        <f>SUM(E22:E22)</f>
        <v>13000</v>
      </c>
      <c r="G21" s="113">
        <f>SUM(G22:G22)</f>
        <v>11640.79</v>
      </c>
      <c r="H21" s="114">
        <f>SUM(H22:H22)</f>
        <v>0</v>
      </c>
      <c r="I21" s="114"/>
      <c r="J21" s="109">
        <f>SUM(F21-G21+H21)</f>
        <v>1359.2099999999991</v>
      </c>
    </row>
    <row r="22" spans="1:10" s="107" customFormat="1" ht="11.25" x14ac:dyDescent="0.2">
      <c r="B22" s="107" t="s">
        <v>58</v>
      </c>
      <c r="C22" s="115">
        <v>293.43</v>
      </c>
      <c r="D22" s="116">
        <v>12706.57</v>
      </c>
      <c r="E22" s="117">
        <f>SUM(C22+D22)</f>
        <v>13000</v>
      </c>
      <c r="F22" s="117"/>
      <c r="G22" s="118">
        <v>11640.79</v>
      </c>
      <c r="H22" s="119">
        <v>0</v>
      </c>
      <c r="I22" s="120">
        <f>SUM(E22-G22+H22)</f>
        <v>1359.2099999999991</v>
      </c>
      <c r="J22" s="121"/>
    </row>
    <row r="23" spans="1:10" s="107" customFormat="1" ht="11.25" x14ac:dyDescent="0.2">
      <c r="C23" s="115"/>
      <c r="D23" s="116"/>
      <c r="E23" s="116"/>
      <c r="F23" s="117"/>
      <c r="G23" s="118"/>
      <c r="H23" s="119"/>
      <c r="I23" s="123"/>
      <c r="J23" s="121"/>
    </row>
    <row r="24" spans="1:10" s="107" customFormat="1" ht="11.25" x14ac:dyDescent="0.2">
      <c r="A24" s="108" t="s">
        <v>10</v>
      </c>
      <c r="B24" s="108"/>
      <c r="C24" s="124">
        <v>265</v>
      </c>
      <c r="D24" s="110">
        <v>85</v>
      </c>
      <c r="E24" s="112"/>
      <c r="F24" s="125">
        <f>SUM(C24+D24)</f>
        <v>350</v>
      </c>
      <c r="G24" s="113">
        <v>105</v>
      </c>
      <c r="H24" s="114">
        <v>0</v>
      </c>
      <c r="I24" s="114"/>
      <c r="J24" s="109">
        <f>SUM(F24-G24+H24)</f>
        <v>245</v>
      </c>
    </row>
    <row r="25" spans="1:10" s="107" customFormat="1" ht="11.25" x14ac:dyDescent="0.2">
      <c r="C25" s="115"/>
      <c r="D25" s="116"/>
      <c r="E25" s="116"/>
      <c r="F25" s="117"/>
      <c r="G25" s="118"/>
      <c r="H25" s="119"/>
      <c r="I25" s="123"/>
      <c r="J25" s="121"/>
    </row>
    <row r="26" spans="1:10" s="107" customFormat="1" ht="11.25" x14ac:dyDescent="0.2">
      <c r="A26" s="108" t="s">
        <v>23</v>
      </c>
      <c r="B26" s="108"/>
      <c r="C26" s="124">
        <v>0</v>
      </c>
      <c r="D26" s="110">
        <v>0</v>
      </c>
      <c r="E26" s="126"/>
      <c r="F26" s="125">
        <f>SUM(C26+D26)</f>
        <v>0</v>
      </c>
      <c r="G26" s="113">
        <v>0</v>
      </c>
      <c r="H26" s="114">
        <v>0</v>
      </c>
      <c r="I26" s="114"/>
      <c r="J26" s="109">
        <f>SUM(F26-G26+H26)</f>
        <v>0</v>
      </c>
    </row>
    <row r="27" spans="1:10" s="107" customFormat="1" ht="11.25" x14ac:dyDescent="0.2">
      <c r="C27" s="115"/>
      <c r="D27" s="116"/>
      <c r="E27" s="116"/>
      <c r="F27" s="117"/>
      <c r="G27" s="118"/>
      <c r="H27" s="119"/>
      <c r="I27" s="123"/>
      <c r="J27" s="120"/>
    </row>
    <row r="28" spans="1:10" s="107" customFormat="1" ht="11.25" x14ac:dyDescent="0.2">
      <c r="A28" s="108" t="s">
        <v>27</v>
      </c>
      <c r="B28" s="127"/>
      <c r="C28" s="109">
        <v>0</v>
      </c>
      <c r="D28" s="110">
        <v>0</v>
      </c>
      <c r="E28" s="126"/>
      <c r="F28" s="125">
        <f>SUM(C28+D28)</f>
        <v>0</v>
      </c>
      <c r="G28" s="113">
        <v>150</v>
      </c>
      <c r="H28" s="114">
        <v>150</v>
      </c>
      <c r="I28" s="114"/>
      <c r="J28" s="109">
        <f>SUM(F28-G28+H28)</f>
        <v>0</v>
      </c>
    </row>
    <row r="29" spans="1:10" s="107" customFormat="1" ht="11.25" x14ac:dyDescent="0.2">
      <c r="C29" s="115"/>
      <c r="D29" s="116"/>
      <c r="E29" s="116"/>
      <c r="G29" s="118"/>
      <c r="H29" s="119"/>
      <c r="I29" s="123"/>
      <c r="J29" s="121"/>
    </row>
    <row r="30" spans="1:10" s="107" customFormat="1" ht="11.25" x14ac:dyDescent="0.2">
      <c r="A30" s="108" t="s">
        <v>26</v>
      </c>
      <c r="B30" s="108"/>
      <c r="C30" s="124">
        <v>0</v>
      </c>
      <c r="D30" s="110">
        <v>0</v>
      </c>
      <c r="E30" s="126"/>
      <c r="F30" s="125">
        <f>SUM(C30+D30)</f>
        <v>0</v>
      </c>
      <c r="G30" s="113">
        <v>0</v>
      </c>
      <c r="H30" s="114">
        <v>0</v>
      </c>
      <c r="I30" s="114"/>
      <c r="J30" s="109">
        <f>SUM(F30-G30+H30)</f>
        <v>0</v>
      </c>
    </row>
    <row r="31" spans="1:10" s="107" customFormat="1" ht="11.25" x14ac:dyDescent="0.2">
      <c r="A31" s="128"/>
      <c r="B31" s="128"/>
      <c r="C31" s="129"/>
      <c r="D31" s="130"/>
      <c r="E31" s="116"/>
      <c r="F31" s="122"/>
      <c r="G31" s="131"/>
      <c r="H31" s="123"/>
      <c r="I31" s="123"/>
      <c r="J31" s="120"/>
    </row>
    <row r="32" spans="1:10" s="107" customFormat="1" ht="11.25" x14ac:dyDescent="0.2">
      <c r="A32" s="108" t="s">
        <v>15</v>
      </c>
      <c r="B32" s="108"/>
      <c r="C32" s="124">
        <v>0</v>
      </c>
      <c r="D32" s="110">
        <v>0</v>
      </c>
      <c r="E32" s="126"/>
      <c r="F32" s="125">
        <f>SUM(C32+D32)</f>
        <v>0</v>
      </c>
      <c r="G32" s="113">
        <v>0.1</v>
      </c>
      <c r="H32" s="114">
        <v>0</v>
      </c>
      <c r="I32" s="114"/>
      <c r="J32" s="109">
        <f>SUM(F32-G32+H32)</f>
        <v>-0.1</v>
      </c>
    </row>
    <row r="33" spans="1:10" s="107" customFormat="1" ht="11.25" x14ac:dyDescent="0.2">
      <c r="A33" s="128"/>
      <c r="B33" s="128"/>
      <c r="C33" s="129"/>
      <c r="D33" s="130"/>
      <c r="E33" s="116"/>
      <c r="F33" s="122"/>
      <c r="G33" s="131"/>
      <c r="H33" s="123"/>
      <c r="I33" s="123"/>
      <c r="J33" s="120"/>
    </row>
    <row r="34" spans="1:10" s="107" customFormat="1" ht="11.25" x14ac:dyDescent="0.2">
      <c r="A34" s="108" t="s">
        <v>38</v>
      </c>
      <c r="B34" s="108"/>
      <c r="C34" s="124">
        <v>0</v>
      </c>
      <c r="D34" s="110">
        <v>0</v>
      </c>
      <c r="E34" s="126"/>
      <c r="F34" s="125">
        <f>SUM(C34+D34)</f>
        <v>0</v>
      </c>
      <c r="G34" s="113">
        <f>SUM(G35:G36)</f>
        <v>52.07</v>
      </c>
      <c r="H34" s="114">
        <f>SUM(H35:H36)</f>
        <v>52.07</v>
      </c>
      <c r="I34" s="114"/>
      <c r="J34" s="109">
        <f>SUM(F34-G34+H34)</f>
        <v>0</v>
      </c>
    </row>
    <row r="35" spans="1:10" s="107" customFormat="1" ht="11.25" x14ac:dyDescent="0.2">
      <c r="A35" s="128"/>
      <c r="B35" s="107" t="s">
        <v>39</v>
      </c>
      <c r="C35" s="129"/>
      <c r="D35" s="130"/>
      <c r="E35" s="116"/>
      <c r="F35" s="122"/>
      <c r="G35" s="118">
        <v>36.74</v>
      </c>
      <c r="H35" s="119">
        <v>36.74</v>
      </c>
      <c r="I35" s="123"/>
      <c r="J35" s="120"/>
    </row>
    <row r="36" spans="1:10" s="107" customFormat="1" ht="11.25" x14ac:dyDescent="0.2">
      <c r="A36" s="128"/>
      <c r="B36" s="107" t="s">
        <v>40</v>
      </c>
      <c r="C36" s="129"/>
      <c r="D36" s="130"/>
      <c r="E36" s="116"/>
      <c r="F36" s="122"/>
      <c r="G36" s="118">
        <v>15.33</v>
      </c>
      <c r="H36" s="119">
        <v>15.33</v>
      </c>
      <c r="I36" s="123"/>
      <c r="J36" s="120"/>
    </row>
    <row r="37" spans="1:10" s="107" customFormat="1" ht="11.25" x14ac:dyDescent="0.2">
      <c r="A37" s="128"/>
      <c r="C37" s="129"/>
      <c r="D37" s="130"/>
      <c r="E37" s="116"/>
      <c r="F37" s="122"/>
      <c r="G37" s="118"/>
      <c r="H37" s="119"/>
      <c r="I37" s="123"/>
      <c r="J37" s="120"/>
    </row>
    <row r="38" spans="1:10" s="107" customFormat="1" ht="11.25" x14ac:dyDescent="0.2">
      <c r="A38" s="108" t="s">
        <v>417</v>
      </c>
      <c r="B38" s="108"/>
      <c r="C38" s="124">
        <v>0</v>
      </c>
      <c r="D38" s="110">
        <v>0</v>
      </c>
      <c r="E38" s="126"/>
      <c r="F38" s="112">
        <f>SUM(C38+D38)</f>
        <v>0</v>
      </c>
      <c r="G38" s="113">
        <v>916.66</v>
      </c>
      <c r="H38" s="114">
        <v>916.66</v>
      </c>
      <c r="I38" s="114"/>
      <c r="J38" s="109">
        <f>SUM(F38-G38+H38)</f>
        <v>0</v>
      </c>
    </row>
    <row r="39" spans="1:10" s="107" customFormat="1" ht="11.25" x14ac:dyDescent="0.2">
      <c r="C39" s="115"/>
      <c r="D39" s="116"/>
      <c r="E39" s="116"/>
      <c r="F39" s="117"/>
      <c r="G39" s="118"/>
      <c r="H39" s="119"/>
      <c r="I39" s="123"/>
      <c r="J39" s="121"/>
    </row>
    <row r="40" spans="1:10" s="107" customFormat="1" ht="11.25" x14ac:dyDescent="0.2">
      <c r="A40" s="108" t="s">
        <v>12</v>
      </c>
      <c r="B40" s="127"/>
      <c r="C40" s="124">
        <v>0</v>
      </c>
      <c r="D40" s="110">
        <v>0</v>
      </c>
      <c r="E40" s="126"/>
      <c r="F40" s="112">
        <f>SUM(C40+D40)</f>
        <v>0</v>
      </c>
      <c r="G40" s="113">
        <v>0</v>
      </c>
      <c r="H40" s="114">
        <v>0</v>
      </c>
      <c r="I40" s="114"/>
      <c r="J40" s="109">
        <f>SUM(F40-G40+H40)</f>
        <v>0</v>
      </c>
    </row>
    <row r="41" spans="1:10" s="107" customFormat="1" ht="11.25" x14ac:dyDescent="0.2">
      <c r="C41" s="115"/>
      <c r="D41" s="116"/>
      <c r="E41" s="116"/>
      <c r="F41" s="117"/>
      <c r="G41" s="118"/>
      <c r="H41" s="119"/>
      <c r="I41" s="123"/>
      <c r="J41" s="121"/>
    </row>
    <row r="42" spans="1:10" s="107" customFormat="1" ht="11.25" x14ac:dyDescent="0.2">
      <c r="A42" s="108" t="s">
        <v>11</v>
      </c>
      <c r="B42" s="108"/>
      <c r="C42" s="124">
        <v>0</v>
      </c>
      <c r="D42" s="110">
        <v>0</v>
      </c>
      <c r="E42" s="126"/>
      <c r="F42" s="112">
        <f>SUM(C42+D42)</f>
        <v>0</v>
      </c>
      <c r="G42" s="113">
        <v>0</v>
      </c>
      <c r="H42" s="114">
        <v>0</v>
      </c>
      <c r="I42" s="114"/>
      <c r="J42" s="109">
        <f>SUM(F42-G42+H42)</f>
        <v>0</v>
      </c>
    </row>
    <row r="43" spans="1:10" s="107" customFormat="1" ht="11.25" x14ac:dyDescent="0.2">
      <c r="C43" s="115"/>
      <c r="D43" s="116"/>
      <c r="E43" s="116"/>
      <c r="F43" s="117"/>
      <c r="G43" s="118"/>
      <c r="H43" s="119"/>
      <c r="I43" s="123"/>
      <c r="J43" s="121"/>
    </row>
    <row r="44" spans="1:10" s="107" customFormat="1" ht="11.25" x14ac:dyDescent="0.2">
      <c r="A44" s="108" t="s">
        <v>24</v>
      </c>
      <c r="B44" s="108"/>
      <c r="C44" s="124">
        <v>0</v>
      </c>
      <c r="D44" s="110">
        <v>0</v>
      </c>
      <c r="E44" s="126"/>
      <c r="F44" s="112">
        <v>0</v>
      </c>
      <c r="G44" s="113">
        <v>36</v>
      </c>
      <c r="H44" s="114">
        <v>36</v>
      </c>
      <c r="I44" s="114"/>
      <c r="J44" s="109">
        <f>SUM(F44-G44+H44)</f>
        <v>0</v>
      </c>
    </row>
    <row r="45" spans="1:10" s="107" customFormat="1" ht="11.25" x14ac:dyDescent="0.2">
      <c r="C45" s="115"/>
      <c r="D45" s="116"/>
      <c r="E45" s="116"/>
      <c r="F45" s="117"/>
      <c r="G45" s="118"/>
      <c r="H45" s="119"/>
      <c r="I45" s="123"/>
      <c r="J45" s="120"/>
    </row>
    <row r="46" spans="1:10" s="107" customFormat="1" ht="11.25" x14ac:dyDescent="0.2">
      <c r="A46" s="108" t="s">
        <v>25</v>
      </c>
      <c r="B46" s="108"/>
      <c r="C46" s="124"/>
      <c r="D46" s="132"/>
      <c r="E46" s="133"/>
      <c r="F46" s="112">
        <f>SUM(E47)</f>
        <v>-853.99</v>
      </c>
      <c r="G46" s="113">
        <f>SUM(G47:G47)</f>
        <v>0</v>
      </c>
      <c r="H46" s="114">
        <f>SUM(H47:H47)</f>
        <v>940</v>
      </c>
      <c r="I46" s="114"/>
      <c r="J46" s="109">
        <f>SUM(F46-G46+H46)</f>
        <v>86.009999999999991</v>
      </c>
    </row>
    <row r="47" spans="1:10" s="107" customFormat="1" ht="11.25" x14ac:dyDescent="0.2">
      <c r="A47" s="128"/>
      <c r="B47" s="107" t="s">
        <v>42</v>
      </c>
      <c r="C47" s="115">
        <v>-853.99</v>
      </c>
      <c r="D47" s="116">
        <v>0</v>
      </c>
      <c r="E47" s="117">
        <f>SUM(C47+D47)</f>
        <v>-853.99</v>
      </c>
      <c r="F47" s="117"/>
      <c r="G47" s="118">
        <v>0</v>
      </c>
      <c r="H47" s="119">
        <v>940</v>
      </c>
      <c r="I47" s="120">
        <f>SUM(E47-G47+H47)</f>
        <v>86.009999999999991</v>
      </c>
      <c r="J47" s="120"/>
    </row>
    <row r="48" spans="1:10" s="107" customFormat="1" ht="11.25" x14ac:dyDescent="0.2">
      <c r="A48" s="128"/>
      <c r="B48" s="128"/>
      <c r="C48" s="129"/>
      <c r="D48" s="130"/>
      <c r="E48" s="116"/>
      <c r="F48" s="122"/>
      <c r="G48" s="131"/>
      <c r="H48" s="123"/>
      <c r="I48" s="123"/>
      <c r="J48" s="120"/>
    </row>
    <row r="49" spans="1:10" s="107" customFormat="1" ht="11.25" x14ac:dyDescent="0.2">
      <c r="A49" s="108" t="s">
        <v>13</v>
      </c>
      <c r="B49" s="108"/>
      <c r="C49" s="134"/>
      <c r="D49" s="126"/>
      <c r="E49" s="126"/>
      <c r="F49" s="112">
        <f>SUM(E50:E51)</f>
        <v>1100</v>
      </c>
      <c r="G49" s="113">
        <f>SUM(G50:G51)</f>
        <v>1015</v>
      </c>
      <c r="H49" s="114">
        <f>SUM(H50:H51)</f>
        <v>0</v>
      </c>
      <c r="I49" s="114"/>
      <c r="J49" s="109">
        <f>SUM(F49-G49+H49)</f>
        <v>85</v>
      </c>
    </row>
    <row r="50" spans="1:10" s="107" customFormat="1" ht="11.25" x14ac:dyDescent="0.2">
      <c r="A50" s="128"/>
      <c r="B50" s="107" t="s">
        <v>45</v>
      </c>
      <c r="C50" s="115">
        <v>-105</v>
      </c>
      <c r="D50" s="116">
        <v>1105</v>
      </c>
      <c r="E50" s="117">
        <f>SUM(C50:D50)</f>
        <v>1000</v>
      </c>
      <c r="F50" s="122"/>
      <c r="G50" s="118">
        <v>1015</v>
      </c>
      <c r="H50" s="119">
        <v>0</v>
      </c>
      <c r="I50" s="120">
        <f>SUM(E50-G50+H50)</f>
        <v>-15</v>
      </c>
      <c r="J50" s="120"/>
    </row>
    <row r="51" spans="1:10" s="107" customFormat="1" ht="11.25" x14ac:dyDescent="0.2">
      <c r="B51" s="107" t="s">
        <v>46</v>
      </c>
      <c r="C51" s="115">
        <v>100</v>
      </c>
      <c r="D51" s="116">
        <v>0</v>
      </c>
      <c r="E51" s="117">
        <f>SUM(C51:D51)</f>
        <v>100</v>
      </c>
      <c r="F51" s="117"/>
      <c r="G51" s="118">
        <v>0</v>
      </c>
      <c r="H51" s="119">
        <v>0</v>
      </c>
      <c r="I51" s="120">
        <f>SUM(E51-G51+H51)</f>
        <v>100</v>
      </c>
      <c r="J51" s="121"/>
    </row>
    <row r="52" spans="1:10" s="107" customFormat="1" ht="11.25" x14ac:dyDescent="0.2">
      <c r="C52" s="115"/>
      <c r="D52" s="116"/>
      <c r="E52" s="116"/>
      <c r="F52" s="117"/>
      <c r="G52" s="118"/>
      <c r="H52" s="119"/>
      <c r="I52" s="123"/>
      <c r="J52" s="121"/>
    </row>
    <row r="53" spans="1:10" s="107" customFormat="1" ht="11.25" x14ac:dyDescent="0.2">
      <c r="A53" s="108" t="s">
        <v>14</v>
      </c>
      <c r="B53" s="108"/>
      <c r="C53" s="124"/>
      <c r="D53" s="110"/>
      <c r="E53" s="126"/>
      <c r="F53" s="112">
        <f>SUM(E54:E56)</f>
        <v>-579.00000000000011</v>
      </c>
      <c r="G53" s="113">
        <f>SUM(G54:G56)</f>
        <v>1457.2199999999998</v>
      </c>
      <c r="H53" s="114">
        <f>SUM(H54:H56)</f>
        <v>856.21</v>
      </c>
      <c r="I53" s="114"/>
      <c r="J53" s="109">
        <f>SUM(F53-G53+H53)</f>
        <v>-1180.0099999999998</v>
      </c>
    </row>
    <row r="54" spans="1:10" s="107" customFormat="1" ht="11.25" x14ac:dyDescent="0.2">
      <c r="B54" s="107" t="s">
        <v>33</v>
      </c>
      <c r="C54" s="115">
        <v>999.4</v>
      </c>
      <c r="D54" s="116">
        <v>-1489.4</v>
      </c>
      <c r="E54" s="117">
        <f>SUM(C54:D54)</f>
        <v>-490.00000000000011</v>
      </c>
      <c r="F54" s="122"/>
      <c r="G54" s="118">
        <v>0</v>
      </c>
      <c r="H54" s="119">
        <v>856.21</v>
      </c>
      <c r="I54" s="120">
        <f>SUM(E54-G54+H54)</f>
        <v>366.20999999999992</v>
      </c>
      <c r="J54" s="121"/>
    </row>
    <row r="55" spans="1:10" s="107" customFormat="1" ht="11.25" x14ac:dyDescent="0.2">
      <c r="B55" s="107" t="s">
        <v>49</v>
      </c>
      <c r="C55" s="115">
        <v>-1563.57</v>
      </c>
      <c r="D55" s="116">
        <v>1874.57</v>
      </c>
      <c r="E55" s="117">
        <f>SUM(C55:D55)</f>
        <v>311</v>
      </c>
      <c r="F55" s="122"/>
      <c r="G55" s="118">
        <v>1039.32</v>
      </c>
      <c r="H55" s="119">
        <v>0</v>
      </c>
      <c r="I55" s="120">
        <f>SUM(E55-G55+H55)</f>
        <v>-728.31999999999994</v>
      </c>
      <c r="J55" s="121"/>
    </row>
    <row r="56" spans="1:10" s="107" customFormat="1" ht="11.25" x14ac:dyDescent="0.2">
      <c r="B56" s="107" t="s">
        <v>48</v>
      </c>
      <c r="C56" s="115">
        <v>-373.12</v>
      </c>
      <c r="D56" s="116">
        <v>-26.88</v>
      </c>
      <c r="E56" s="117">
        <f>SUM(C56:D56)</f>
        <v>-400</v>
      </c>
      <c r="F56" s="122"/>
      <c r="G56" s="118">
        <v>417.9</v>
      </c>
      <c r="H56" s="119">
        <v>0</v>
      </c>
      <c r="I56" s="120">
        <f>SUM(E56-G56+H56)</f>
        <v>-817.9</v>
      </c>
      <c r="J56" s="121"/>
    </row>
    <row r="57" spans="1:10" s="107" customFormat="1" ht="11.25" x14ac:dyDescent="0.2">
      <c r="C57" s="115"/>
      <c r="D57" s="116"/>
      <c r="E57" s="116"/>
      <c r="F57" s="117"/>
      <c r="G57" s="116"/>
      <c r="H57" s="117"/>
      <c r="I57" s="122"/>
      <c r="J57" s="121"/>
    </row>
    <row r="58" spans="1:10" s="107" customFormat="1" ht="11.25" x14ac:dyDescent="0.2">
      <c r="A58" s="108" t="s">
        <v>377</v>
      </c>
      <c r="B58" s="108"/>
      <c r="C58" s="109"/>
      <c r="D58" s="110"/>
      <c r="E58" s="126"/>
      <c r="F58" s="112">
        <f>SUM(E59:E76)</f>
        <v>6451</v>
      </c>
      <c r="G58" s="113">
        <f>SUM(G59:G76)</f>
        <v>5555.4299999999994</v>
      </c>
      <c r="H58" s="114">
        <f>SUM(H59:H76)</f>
        <v>1684.3</v>
      </c>
      <c r="I58" s="114"/>
      <c r="J58" s="109">
        <f>SUM(F58-G58+H58)</f>
        <v>2579.8700000000008</v>
      </c>
    </row>
    <row r="59" spans="1:10" s="107" customFormat="1" ht="11.25" x14ac:dyDescent="0.2">
      <c r="B59" s="107" t="s">
        <v>227</v>
      </c>
      <c r="C59" s="115">
        <v>0</v>
      </c>
      <c r="D59" s="116">
        <v>100</v>
      </c>
      <c r="E59" s="117">
        <f t="shared" ref="E59:E67" si="2">SUM(C59:D59)</f>
        <v>100</v>
      </c>
      <c r="F59" s="122"/>
      <c r="G59" s="118">
        <v>0</v>
      </c>
      <c r="H59" s="119">
        <v>0</v>
      </c>
      <c r="I59" s="120">
        <f t="shared" ref="I59:I67" si="3">SUM(E59-G59+H59)</f>
        <v>100</v>
      </c>
      <c r="J59" s="121"/>
    </row>
    <row r="60" spans="1:10" s="107" customFormat="1" ht="11.25" x14ac:dyDescent="0.2">
      <c r="B60" s="107" t="s">
        <v>228</v>
      </c>
      <c r="C60" s="115">
        <v>0</v>
      </c>
      <c r="D60" s="116">
        <v>150</v>
      </c>
      <c r="E60" s="117">
        <f t="shared" si="2"/>
        <v>150</v>
      </c>
      <c r="F60" s="122"/>
      <c r="G60" s="118">
        <v>564.44000000000005</v>
      </c>
      <c r="H60" s="119">
        <v>0</v>
      </c>
      <c r="I60" s="120">
        <f t="shared" si="3"/>
        <v>-414.44000000000005</v>
      </c>
      <c r="J60" s="121"/>
    </row>
    <row r="61" spans="1:10" s="107" customFormat="1" ht="11.25" x14ac:dyDescent="0.2">
      <c r="B61" s="107" t="s">
        <v>229</v>
      </c>
      <c r="C61" s="115">
        <v>500</v>
      </c>
      <c r="D61" s="116">
        <v>401</v>
      </c>
      <c r="E61" s="117">
        <f t="shared" si="2"/>
        <v>901</v>
      </c>
      <c r="F61" s="122"/>
      <c r="G61" s="118">
        <v>231.91</v>
      </c>
      <c r="H61" s="119">
        <v>40</v>
      </c>
      <c r="I61" s="120">
        <f t="shared" si="3"/>
        <v>709.09</v>
      </c>
      <c r="J61" s="121"/>
    </row>
    <row r="62" spans="1:10" s="107" customFormat="1" ht="11.25" x14ac:dyDescent="0.2">
      <c r="B62" s="107" t="s">
        <v>230</v>
      </c>
      <c r="C62" s="115">
        <v>0</v>
      </c>
      <c r="D62" s="116">
        <v>1500</v>
      </c>
      <c r="E62" s="117">
        <f t="shared" si="2"/>
        <v>1500</v>
      </c>
      <c r="F62" s="122"/>
      <c r="G62" s="118">
        <v>1176.55</v>
      </c>
      <c r="H62" s="119">
        <v>0</v>
      </c>
      <c r="I62" s="120">
        <f t="shared" si="3"/>
        <v>323.45000000000005</v>
      </c>
      <c r="J62" s="121"/>
    </row>
    <row r="63" spans="1:10" s="107" customFormat="1" ht="11.25" x14ac:dyDescent="0.2">
      <c r="B63" s="107" t="s">
        <v>362</v>
      </c>
      <c r="C63" s="115">
        <v>0</v>
      </c>
      <c r="D63" s="116">
        <v>500</v>
      </c>
      <c r="E63" s="117">
        <f>SUM(C63:D63)</f>
        <v>500</v>
      </c>
      <c r="F63" s="122"/>
      <c r="G63" s="118">
        <v>81.48</v>
      </c>
      <c r="H63" s="119">
        <v>0</v>
      </c>
      <c r="I63" s="120">
        <f>SUM(E63-G63+H63)</f>
        <v>418.52</v>
      </c>
      <c r="J63" s="121"/>
    </row>
    <row r="64" spans="1:10" s="107" customFormat="1" ht="11.25" x14ac:dyDescent="0.2">
      <c r="B64" s="107" t="s">
        <v>363</v>
      </c>
      <c r="C64" s="115">
        <v>0</v>
      </c>
      <c r="D64" s="116">
        <v>200</v>
      </c>
      <c r="E64" s="117">
        <f t="shared" si="2"/>
        <v>200</v>
      </c>
      <c r="F64" s="122"/>
      <c r="G64" s="118">
        <v>155.88</v>
      </c>
      <c r="H64" s="119">
        <v>0</v>
      </c>
      <c r="I64" s="120">
        <f>SUM(E64-G64+H64)</f>
        <v>44.120000000000005</v>
      </c>
      <c r="J64" s="121"/>
    </row>
    <row r="65" spans="1:10" s="107" customFormat="1" ht="11.25" x14ac:dyDescent="0.2">
      <c r="B65" s="107" t="s">
        <v>376</v>
      </c>
      <c r="C65" s="115">
        <v>0</v>
      </c>
      <c r="D65" s="116">
        <v>0</v>
      </c>
      <c r="E65" s="117">
        <f t="shared" si="2"/>
        <v>0</v>
      </c>
      <c r="F65" s="122"/>
      <c r="G65" s="118">
        <v>0</v>
      </c>
      <c r="H65" s="119">
        <v>0</v>
      </c>
      <c r="I65" s="120">
        <f t="shared" si="3"/>
        <v>0</v>
      </c>
      <c r="J65" s="121"/>
    </row>
    <row r="66" spans="1:10" s="107" customFormat="1" ht="11.25" x14ac:dyDescent="0.2">
      <c r="B66" s="107" t="s">
        <v>231</v>
      </c>
      <c r="C66" s="115">
        <v>0</v>
      </c>
      <c r="D66" s="116">
        <v>200</v>
      </c>
      <c r="E66" s="117">
        <f t="shared" si="2"/>
        <v>200</v>
      </c>
      <c r="F66" s="122"/>
      <c r="G66" s="118">
        <v>71.430000000000007</v>
      </c>
      <c r="H66" s="119">
        <v>0</v>
      </c>
      <c r="I66" s="120">
        <f t="shared" si="3"/>
        <v>128.57</v>
      </c>
      <c r="J66" s="121"/>
    </row>
    <row r="67" spans="1:10" s="107" customFormat="1" ht="11.25" x14ac:dyDescent="0.2">
      <c r="B67" s="107" t="s">
        <v>232</v>
      </c>
      <c r="C67" s="115">
        <v>0</v>
      </c>
      <c r="D67" s="116">
        <v>150</v>
      </c>
      <c r="E67" s="117">
        <f t="shared" si="2"/>
        <v>150</v>
      </c>
      <c r="F67" s="122"/>
      <c r="G67" s="118">
        <v>130.26</v>
      </c>
      <c r="H67" s="119">
        <v>0</v>
      </c>
      <c r="I67" s="120">
        <f t="shared" si="3"/>
        <v>19.740000000000009</v>
      </c>
      <c r="J67" s="121"/>
    </row>
    <row r="68" spans="1:10" s="107" customFormat="1" ht="11.25" x14ac:dyDescent="0.2">
      <c r="C68" s="115"/>
      <c r="D68" s="116"/>
      <c r="E68" s="117"/>
      <c r="F68" s="122"/>
      <c r="G68" s="118"/>
      <c r="H68" s="119"/>
      <c r="I68" s="120"/>
      <c r="J68" s="121"/>
    </row>
    <row r="69" spans="1:10" s="107" customFormat="1" ht="11.25" x14ac:dyDescent="0.2">
      <c r="B69" s="107" t="s">
        <v>233</v>
      </c>
      <c r="C69" s="115">
        <v>50.19</v>
      </c>
      <c r="D69" s="116">
        <v>499.81</v>
      </c>
      <c r="E69" s="117">
        <f>SUM(C69:D69)</f>
        <v>550</v>
      </c>
      <c r="F69" s="122"/>
      <c r="G69" s="118">
        <v>393.12</v>
      </c>
      <c r="H69" s="119">
        <v>0</v>
      </c>
      <c r="I69" s="120">
        <f>SUM(E69-G69+H69)</f>
        <v>156.88</v>
      </c>
      <c r="J69" s="121"/>
    </row>
    <row r="70" spans="1:10" s="107" customFormat="1" ht="11.25" x14ac:dyDescent="0.2">
      <c r="B70" s="107" t="s">
        <v>234</v>
      </c>
      <c r="C70" s="115">
        <v>166.31</v>
      </c>
      <c r="D70" s="116">
        <v>733.69</v>
      </c>
      <c r="E70" s="117">
        <f>SUM(C70:D70)</f>
        <v>900</v>
      </c>
      <c r="F70" s="122"/>
      <c r="G70" s="118">
        <v>656.85</v>
      </c>
      <c r="H70" s="119">
        <v>148.30000000000001</v>
      </c>
      <c r="I70" s="120">
        <f>SUM(E70-G70+H70)</f>
        <v>391.45</v>
      </c>
      <c r="J70" s="121"/>
    </row>
    <row r="71" spans="1:10" s="107" customFormat="1" ht="11.25" x14ac:dyDescent="0.2">
      <c r="B71" s="107" t="s">
        <v>235</v>
      </c>
      <c r="C71" s="115">
        <v>29.53</v>
      </c>
      <c r="D71" s="116">
        <v>870.47</v>
      </c>
      <c r="E71" s="117">
        <f t="shared" ref="E71:E76" si="4">SUM(C71:D71)</f>
        <v>900</v>
      </c>
      <c r="F71" s="122"/>
      <c r="G71" s="118">
        <v>801.76</v>
      </c>
      <c r="H71" s="119">
        <v>0</v>
      </c>
      <c r="I71" s="120">
        <f t="shared" ref="I71:I76" si="5">SUM(E71-G71+H71)</f>
        <v>98.240000000000009</v>
      </c>
      <c r="J71" s="121"/>
    </row>
    <row r="72" spans="1:10" s="107" customFormat="1" ht="11.25" x14ac:dyDescent="0.2">
      <c r="B72" s="107" t="s">
        <v>236</v>
      </c>
      <c r="C72" s="115">
        <v>-543</v>
      </c>
      <c r="D72" s="116">
        <v>-357</v>
      </c>
      <c r="E72" s="117">
        <f t="shared" si="4"/>
        <v>-900</v>
      </c>
      <c r="F72" s="122"/>
      <c r="G72" s="118">
        <v>0</v>
      </c>
      <c r="H72" s="119">
        <v>1496</v>
      </c>
      <c r="I72" s="120">
        <f t="shared" si="5"/>
        <v>596</v>
      </c>
      <c r="J72" s="121"/>
    </row>
    <row r="73" spans="1:10" s="107" customFormat="1" ht="11.25" x14ac:dyDescent="0.2">
      <c r="B73" s="107" t="s">
        <v>237</v>
      </c>
      <c r="C73" s="115">
        <v>98.72</v>
      </c>
      <c r="D73" s="116">
        <v>401.28</v>
      </c>
      <c r="E73" s="117">
        <f t="shared" si="4"/>
        <v>500</v>
      </c>
      <c r="F73" s="122"/>
      <c r="G73" s="118">
        <v>657.34</v>
      </c>
      <c r="H73" s="119">
        <v>0</v>
      </c>
      <c r="I73" s="120">
        <f t="shared" si="5"/>
        <v>-157.34000000000003</v>
      </c>
      <c r="J73" s="121"/>
    </row>
    <row r="74" spans="1:10" s="107" customFormat="1" ht="11.25" x14ac:dyDescent="0.2">
      <c r="B74" s="107" t="s">
        <v>238</v>
      </c>
      <c r="C74" s="115">
        <v>283.29000000000002</v>
      </c>
      <c r="D74" s="116">
        <v>16.71</v>
      </c>
      <c r="E74" s="117">
        <f t="shared" si="4"/>
        <v>300</v>
      </c>
      <c r="F74" s="122"/>
      <c r="G74" s="118">
        <v>99.59</v>
      </c>
      <c r="H74" s="119">
        <v>0</v>
      </c>
      <c r="I74" s="120">
        <f t="shared" si="5"/>
        <v>200.41</v>
      </c>
      <c r="J74" s="121"/>
    </row>
    <row r="75" spans="1:10" s="107" customFormat="1" ht="11.25" x14ac:dyDescent="0.2">
      <c r="B75" s="107" t="s">
        <v>239</v>
      </c>
      <c r="C75" s="115">
        <v>-17.05</v>
      </c>
      <c r="D75" s="116">
        <v>317.05</v>
      </c>
      <c r="E75" s="117">
        <f t="shared" si="4"/>
        <v>300</v>
      </c>
      <c r="F75" s="122"/>
      <c r="G75" s="118">
        <v>330.78</v>
      </c>
      <c r="H75" s="119">
        <v>0</v>
      </c>
      <c r="I75" s="120">
        <f t="shared" si="5"/>
        <v>-30.779999999999973</v>
      </c>
      <c r="J75" s="121"/>
    </row>
    <row r="76" spans="1:10" s="107" customFormat="1" ht="11.25" x14ac:dyDescent="0.2">
      <c r="B76" s="107" t="s">
        <v>240</v>
      </c>
      <c r="C76" s="115">
        <v>-30.7</v>
      </c>
      <c r="D76" s="116">
        <v>230.7</v>
      </c>
      <c r="E76" s="117">
        <f t="shared" si="4"/>
        <v>200</v>
      </c>
      <c r="F76" s="122"/>
      <c r="G76" s="118">
        <v>204.04</v>
      </c>
      <c r="H76" s="119">
        <v>0</v>
      </c>
      <c r="I76" s="120">
        <f t="shared" si="5"/>
        <v>-4.039999999999992</v>
      </c>
      <c r="J76" s="121"/>
    </row>
    <row r="77" spans="1:10" s="107" customFormat="1" ht="11.25" x14ac:dyDescent="0.2">
      <c r="A77" s="135"/>
      <c r="B77" s="136"/>
      <c r="C77" s="137"/>
      <c r="D77" s="138"/>
      <c r="E77" s="139"/>
      <c r="F77" s="140"/>
      <c r="G77" s="141"/>
      <c r="H77" s="142"/>
      <c r="I77" s="142"/>
      <c r="J77" s="137"/>
    </row>
    <row r="78" spans="1:10" s="107" customFormat="1" ht="11.25" x14ac:dyDescent="0.2">
      <c r="A78" s="108" t="s">
        <v>28</v>
      </c>
      <c r="B78" s="127"/>
      <c r="C78" s="109"/>
      <c r="D78" s="110"/>
      <c r="E78" s="126"/>
      <c r="F78" s="112">
        <f>SUM(E79:E80)</f>
        <v>3179.89</v>
      </c>
      <c r="G78" s="113">
        <f>SUM(G79:G81)</f>
        <v>6120.22</v>
      </c>
      <c r="H78" s="114">
        <f>SUM(H79:H81)</f>
        <v>2881</v>
      </c>
      <c r="I78" s="114"/>
      <c r="J78" s="109">
        <f>SUM(F78-G78+H78)</f>
        <v>-59.330000000000382</v>
      </c>
    </row>
    <row r="79" spans="1:10" s="107" customFormat="1" ht="11.25" x14ac:dyDescent="0.2">
      <c r="A79" s="128"/>
      <c r="B79" s="107" t="s">
        <v>18</v>
      </c>
      <c r="C79" s="115">
        <v>679.89</v>
      </c>
      <c r="D79" s="116">
        <v>1800</v>
      </c>
      <c r="E79" s="117">
        <f>SUM(C79:D79)</f>
        <v>2479.89</v>
      </c>
      <c r="F79" s="122"/>
      <c r="G79" s="118">
        <v>5275.22</v>
      </c>
      <c r="H79" s="119">
        <v>2881</v>
      </c>
      <c r="I79" s="120">
        <f>SUM(E79-G79+H79)</f>
        <v>85.669999999999618</v>
      </c>
      <c r="J79" s="120"/>
    </row>
    <row r="80" spans="1:10" s="107" customFormat="1" ht="11.25" x14ac:dyDescent="0.2">
      <c r="A80" s="128"/>
      <c r="B80" s="107" t="s">
        <v>51</v>
      </c>
      <c r="C80" s="115">
        <v>55</v>
      </c>
      <c r="D80" s="116">
        <v>645</v>
      </c>
      <c r="E80" s="117">
        <f>SUM(C80:D80)</f>
        <v>700</v>
      </c>
      <c r="F80" s="122"/>
      <c r="G80" s="118">
        <v>645</v>
      </c>
      <c r="H80" s="119">
        <v>0</v>
      </c>
      <c r="I80" s="120">
        <f>SUM(E80-G80+H80)</f>
        <v>55</v>
      </c>
      <c r="J80" s="121"/>
    </row>
    <row r="81" spans="1:10" s="107" customFormat="1" ht="11.25" x14ac:dyDescent="0.2">
      <c r="A81" s="128"/>
      <c r="B81" s="107" t="s">
        <v>422</v>
      </c>
      <c r="C81" s="115">
        <v>0</v>
      </c>
      <c r="D81" s="116">
        <v>0</v>
      </c>
      <c r="E81" s="117">
        <f>SUM(C81:D81)</f>
        <v>0</v>
      </c>
      <c r="F81" s="122"/>
      <c r="G81" s="118">
        <v>200</v>
      </c>
      <c r="H81" s="119">
        <v>0</v>
      </c>
      <c r="I81" s="120">
        <f>SUM(E81-G81+H81)</f>
        <v>-200</v>
      </c>
      <c r="J81" s="121"/>
    </row>
    <row r="82" spans="1:10" s="107" customFormat="1" ht="11.25" x14ac:dyDescent="0.2">
      <c r="A82" s="128"/>
      <c r="C82" s="115"/>
      <c r="D82" s="116"/>
      <c r="E82" s="116"/>
      <c r="F82" s="117"/>
      <c r="G82" s="118"/>
      <c r="H82" s="119"/>
      <c r="I82" s="123"/>
      <c r="J82" s="121"/>
    </row>
    <row r="83" spans="1:10" s="107" customFormat="1" ht="11.25" x14ac:dyDescent="0.2">
      <c r="A83" s="108" t="s">
        <v>205</v>
      </c>
      <c r="B83" s="108"/>
      <c r="C83" s="109"/>
      <c r="D83" s="110"/>
      <c r="E83" s="126"/>
      <c r="F83" s="112">
        <f>SUM(E84:E105)</f>
        <v>9993.5</v>
      </c>
      <c r="G83" s="113">
        <f>SUM(G84:G105)</f>
        <v>13534.14</v>
      </c>
      <c r="H83" s="114">
        <f>SUM(H84:H105)</f>
        <v>6398</v>
      </c>
      <c r="I83" s="114"/>
      <c r="J83" s="109">
        <f>SUM(F83-G83+H83)</f>
        <v>2857.3600000000006</v>
      </c>
    </row>
    <row r="84" spans="1:10" s="107" customFormat="1" ht="11.25" x14ac:dyDescent="0.2">
      <c r="B84" s="107" t="s">
        <v>220</v>
      </c>
      <c r="C84" s="115">
        <v>0</v>
      </c>
      <c r="D84" s="116">
        <v>500</v>
      </c>
      <c r="E84" s="117">
        <f t="shared" ref="E84:E90" si="6">SUM(C84+D84)</f>
        <v>500</v>
      </c>
      <c r="F84" s="117"/>
      <c r="G84" s="118">
        <v>130.36000000000001</v>
      </c>
      <c r="H84" s="119">
        <v>0</v>
      </c>
      <c r="I84" s="120">
        <f t="shared" ref="I84:I90" si="7">SUM(E84-G84+H84)</f>
        <v>369.64</v>
      </c>
      <c r="J84" s="130"/>
    </row>
    <row r="85" spans="1:10" s="107" customFormat="1" ht="11.25" x14ac:dyDescent="0.2">
      <c r="B85" s="107" t="s">
        <v>221</v>
      </c>
      <c r="C85" s="115">
        <v>0</v>
      </c>
      <c r="D85" s="116">
        <v>800</v>
      </c>
      <c r="E85" s="117">
        <f t="shared" si="6"/>
        <v>800</v>
      </c>
      <c r="F85" s="117"/>
      <c r="G85" s="118">
        <v>0</v>
      </c>
      <c r="H85" s="119">
        <v>0</v>
      </c>
      <c r="I85" s="120">
        <f t="shared" si="7"/>
        <v>800</v>
      </c>
      <c r="J85" s="130"/>
    </row>
    <row r="86" spans="1:10" s="107" customFormat="1" ht="11.25" x14ac:dyDescent="0.2">
      <c r="B86" s="107" t="s">
        <v>375</v>
      </c>
      <c r="C86" s="115">
        <v>0</v>
      </c>
      <c r="D86" s="116">
        <v>0</v>
      </c>
      <c r="E86" s="117">
        <v>0</v>
      </c>
      <c r="F86" s="117"/>
      <c r="G86" s="118">
        <v>624.47</v>
      </c>
      <c r="H86" s="119">
        <v>0</v>
      </c>
      <c r="I86" s="120">
        <f t="shared" si="7"/>
        <v>-624.47</v>
      </c>
      <c r="J86" s="130"/>
    </row>
    <row r="87" spans="1:10" s="107" customFormat="1" ht="11.25" x14ac:dyDescent="0.2">
      <c r="B87" s="107" t="s">
        <v>223</v>
      </c>
      <c r="C87" s="115">
        <v>0</v>
      </c>
      <c r="D87" s="116">
        <v>0</v>
      </c>
      <c r="E87" s="117">
        <f t="shared" si="6"/>
        <v>0</v>
      </c>
      <c r="F87" s="117"/>
      <c r="G87" s="118">
        <v>0</v>
      </c>
      <c r="H87" s="119">
        <v>317</v>
      </c>
      <c r="I87" s="120">
        <f t="shared" si="7"/>
        <v>317</v>
      </c>
      <c r="J87" s="130"/>
    </row>
    <row r="88" spans="1:10" s="107" customFormat="1" ht="11.25" x14ac:dyDescent="0.2">
      <c r="B88" s="107" t="s">
        <v>222</v>
      </c>
      <c r="C88" s="115">
        <v>0</v>
      </c>
      <c r="D88" s="116">
        <v>300</v>
      </c>
      <c r="E88" s="117">
        <f t="shared" si="6"/>
        <v>300</v>
      </c>
      <c r="F88" s="117"/>
      <c r="G88" s="118">
        <v>660.15</v>
      </c>
      <c r="H88" s="119">
        <v>0</v>
      </c>
      <c r="I88" s="120">
        <f t="shared" si="7"/>
        <v>-360.15</v>
      </c>
      <c r="J88" s="130"/>
    </row>
    <row r="89" spans="1:10" s="107" customFormat="1" ht="11.25" x14ac:dyDescent="0.2">
      <c r="B89" s="107" t="s">
        <v>224</v>
      </c>
      <c r="C89" s="115">
        <v>0</v>
      </c>
      <c r="D89" s="116">
        <v>0</v>
      </c>
      <c r="E89" s="117">
        <f t="shared" si="6"/>
        <v>0</v>
      </c>
      <c r="F89" s="117"/>
      <c r="G89" s="118">
        <v>0</v>
      </c>
      <c r="H89" s="119">
        <v>0</v>
      </c>
      <c r="I89" s="120">
        <f t="shared" si="7"/>
        <v>0</v>
      </c>
      <c r="J89" s="130"/>
    </row>
    <row r="90" spans="1:10" s="107" customFormat="1" ht="11.25" x14ac:dyDescent="0.2">
      <c r="B90" s="107" t="s">
        <v>225</v>
      </c>
      <c r="C90" s="115">
        <v>0</v>
      </c>
      <c r="D90" s="116">
        <v>0</v>
      </c>
      <c r="E90" s="117">
        <f t="shared" si="6"/>
        <v>0</v>
      </c>
      <c r="F90" s="117"/>
      <c r="G90" s="118">
        <v>0</v>
      </c>
      <c r="H90" s="119">
        <v>0</v>
      </c>
      <c r="I90" s="120">
        <f t="shared" si="7"/>
        <v>0</v>
      </c>
      <c r="J90" s="130"/>
    </row>
    <row r="91" spans="1:10" s="107" customFormat="1" ht="11.25" x14ac:dyDescent="0.2">
      <c r="C91" s="115"/>
      <c r="F91" s="117"/>
      <c r="G91" s="116"/>
      <c r="H91" s="116"/>
      <c r="I91" s="130"/>
      <c r="J91" s="121"/>
    </row>
    <row r="92" spans="1:10" s="107" customFormat="1" ht="11.25" x14ac:dyDescent="0.2">
      <c r="A92" s="135"/>
      <c r="B92" s="107" t="s">
        <v>213</v>
      </c>
      <c r="C92" s="115">
        <v>105.8</v>
      </c>
      <c r="D92" s="116">
        <v>394.2</v>
      </c>
      <c r="E92" s="117">
        <f>SUM(C92:D92)</f>
        <v>500</v>
      </c>
      <c r="F92" s="122"/>
      <c r="G92" s="118">
        <v>1316.2</v>
      </c>
      <c r="H92" s="119">
        <v>0</v>
      </c>
      <c r="I92" s="120">
        <f t="shared" ref="I92:I97" si="8">SUM(E92-G92+H92)</f>
        <v>-816.2</v>
      </c>
      <c r="J92" s="143"/>
    </row>
    <row r="93" spans="1:10" s="107" customFormat="1" ht="11.25" x14ac:dyDescent="0.2">
      <c r="A93" s="135"/>
      <c r="B93" s="107" t="s">
        <v>211</v>
      </c>
      <c r="C93" s="115">
        <v>575</v>
      </c>
      <c r="D93" s="116">
        <v>225</v>
      </c>
      <c r="E93" s="117">
        <f>SUM(C93:D93)</f>
        <v>800</v>
      </c>
      <c r="F93" s="122"/>
      <c r="G93" s="118">
        <v>710</v>
      </c>
      <c r="H93" s="119">
        <v>0</v>
      </c>
      <c r="I93" s="120">
        <f t="shared" si="8"/>
        <v>90</v>
      </c>
      <c r="J93" s="143"/>
    </row>
    <row r="94" spans="1:10" s="107" customFormat="1" ht="11.25" x14ac:dyDescent="0.2">
      <c r="A94" s="135"/>
      <c r="B94" s="107" t="s">
        <v>212</v>
      </c>
      <c r="C94" s="115">
        <v>102.5</v>
      </c>
      <c r="D94" s="116">
        <v>2397.5</v>
      </c>
      <c r="E94" s="117">
        <f>SUM(C94:D94)</f>
        <v>2500</v>
      </c>
      <c r="F94" s="122"/>
      <c r="G94" s="118">
        <v>4538.09</v>
      </c>
      <c r="H94" s="119">
        <v>34.76</v>
      </c>
      <c r="I94" s="120">
        <f t="shared" si="8"/>
        <v>-2003.3300000000002</v>
      </c>
      <c r="J94" s="143"/>
    </row>
    <row r="95" spans="1:10" s="107" customFormat="1" ht="11.25" x14ac:dyDescent="0.2">
      <c r="B95" s="107" t="s">
        <v>219</v>
      </c>
      <c r="C95" s="115">
        <v>1300</v>
      </c>
      <c r="D95" s="116">
        <v>0</v>
      </c>
      <c r="E95" s="117">
        <f>SUM(C95+D95)</f>
        <v>1300</v>
      </c>
      <c r="F95" s="117"/>
      <c r="G95" s="118">
        <v>0</v>
      </c>
      <c r="H95" s="119">
        <v>0</v>
      </c>
      <c r="I95" s="120">
        <f t="shared" si="8"/>
        <v>1300</v>
      </c>
      <c r="J95" s="121"/>
    </row>
    <row r="96" spans="1:10" s="107" customFormat="1" ht="11.25" x14ac:dyDescent="0.2">
      <c r="B96" s="107" t="s">
        <v>226</v>
      </c>
      <c r="C96" s="115">
        <v>-596.41999999999996</v>
      </c>
      <c r="D96" s="116">
        <v>-4403.58</v>
      </c>
      <c r="E96" s="117">
        <f>SUM(C96:D96)</f>
        <v>-5000</v>
      </c>
      <c r="F96" s="122"/>
      <c r="G96" s="118">
        <v>109.4</v>
      </c>
      <c r="H96" s="119">
        <v>5980.44</v>
      </c>
      <c r="I96" s="120">
        <f t="shared" si="8"/>
        <v>871.04</v>
      </c>
      <c r="J96" s="121"/>
    </row>
    <row r="97" spans="1:10" s="107" customFormat="1" ht="11.25" x14ac:dyDescent="0.2">
      <c r="B97" s="107" t="s">
        <v>218</v>
      </c>
      <c r="C97" s="115">
        <v>433.5</v>
      </c>
      <c r="D97" s="116">
        <v>0</v>
      </c>
      <c r="E97" s="117">
        <f>SUM(C97+D97)</f>
        <v>433.5</v>
      </c>
      <c r="F97" s="117"/>
      <c r="G97" s="118">
        <v>0</v>
      </c>
      <c r="H97" s="119">
        <v>0</v>
      </c>
      <c r="I97" s="120">
        <f t="shared" si="8"/>
        <v>433.5</v>
      </c>
      <c r="J97" s="121"/>
    </row>
    <row r="98" spans="1:10" s="107" customFormat="1" ht="11.25" x14ac:dyDescent="0.2">
      <c r="C98" s="115"/>
      <c r="D98" s="116"/>
      <c r="E98" s="117"/>
      <c r="F98" s="117"/>
      <c r="G98" s="118"/>
      <c r="H98" s="119"/>
      <c r="I98" s="120"/>
      <c r="J98" s="121"/>
    </row>
    <row r="99" spans="1:10" s="107" customFormat="1" ht="11.25" x14ac:dyDescent="0.2">
      <c r="B99" s="107" t="s">
        <v>214</v>
      </c>
      <c r="C99" s="115">
        <v>36.72</v>
      </c>
      <c r="D99" s="116">
        <v>623.28</v>
      </c>
      <c r="E99" s="117">
        <f>SUM(C99:D99)</f>
        <v>660</v>
      </c>
      <c r="F99" s="122"/>
      <c r="G99" s="118">
        <v>514.08000000000004</v>
      </c>
      <c r="H99" s="119">
        <v>0</v>
      </c>
      <c r="I99" s="120">
        <f>SUM(E99-G99+H99)</f>
        <v>145.91999999999996</v>
      </c>
      <c r="J99" s="121"/>
    </row>
    <row r="100" spans="1:10" s="107" customFormat="1" ht="11.25" x14ac:dyDescent="0.2">
      <c r="B100" s="107" t="s">
        <v>210</v>
      </c>
      <c r="C100" s="115">
        <v>203.24</v>
      </c>
      <c r="D100" s="116">
        <v>596.76</v>
      </c>
      <c r="E100" s="117">
        <f>SUM(C100:D100)</f>
        <v>800</v>
      </c>
      <c r="F100" s="122"/>
      <c r="G100" s="118">
        <v>345.92</v>
      </c>
      <c r="H100" s="119">
        <v>65.8</v>
      </c>
      <c r="I100" s="120">
        <f>SUM(E100-G100+H100)</f>
        <v>519.88</v>
      </c>
      <c r="J100" s="121"/>
    </row>
    <row r="101" spans="1:10" s="107" customFormat="1" ht="11.25" x14ac:dyDescent="0.2">
      <c r="B101" s="107" t="s">
        <v>215</v>
      </c>
      <c r="C101" s="115">
        <v>0</v>
      </c>
      <c r="D101" s="116">
        <v>0</v>
      </c>
      <c r="E101" s="117">
        <f>SUM(C101:D101)</f>
        <v>0</v>
      </c>
      <c r="F101" s="122"/>
      <c r="G101" s="118">
        <v>0</v>
      </c>
      <c r="H101" s="119">
        <v>0</v>
      </c>
      <c r="I101" s="120">
        <f>SUM(E101-G101+H101)</f>
        <v>0</v>
      </c>
      <c r="J101" s="121"/>
    </row>
    <row r="102" spans="1:10" s="107" customFormat="1" ht="11.25" x14ac:dyDescent="0.2">
      <c r="B102" s="107" t="s">
        <v>216</v>
      </c>
      <c r="C102" s="115">
        <v>204.14</v>
      </c>
      <c r="D102" s="116">
        <v>495.86</v>
      </c>
      <c r="E102" s="117">
        <f>SUM(C102:D102)</f>
        <v>700</v>
      </c>
      <c r="F102" s="122"/>
      <c r="G102" s="118">
        <v>558.28</v>
      </c>
      <c r="H102" s="119">
        <v>0</v>
      </c>
      <c r="I102" s="120">
        <f>SUM(E102-G102+H102)</f>
        <v>141.72000000000003</v>
      </c>
      <c r="J102" s="121"/>
    </row>
    <row r="103" spans="1:10" s="107" customFormat="1" ht="11.25" x14ac:dyDescent="0.2">
      <c r="B103" s="107" t="s">
        <v>217</v>
      </c>
      <c r="C103" s="115">
        <v>-472.52</v>
      </c>
      <c r="D103" s="116">
        <v>1472.52</v>
      </c>
      <c r="E103" s="117">
        <f>SUM(C103:D103)</f>
        <v>1000</v>
      </c>
      <c r="F103" s="122"/>
      <c r="G103" s="118">
        <v>273.89999999999998</v>
      </c>
      <c r="H103" s="119">
        <v>0</v>
      </c>
      <c r="I103" s="120">
        <f>SUM(E103-G103+H103)</f>
        <v>726.1</v>
      </c>
      <c r="J103" s="121"/>
    </row>
    <row r="104" spans="1:10" s="107" customFormat="1" ht="11.25" x14ac:dyDescent="0.2">
      <c r="A104" s="144"/>
      <c r="I104" s="128"/>
      <c r="J104" s="137"/>
    </row>
    <row r="105" spans="1:10" s="107" customFormat="1" ht="11.25" x14ac:dyDescent="0.2">
      <c r="B105" s="107" t="s">
        <v>44</v>
      </c>
      <c r="C105" s="115">
        <v>1139.74</v>
      </c>
      <c r="D105" s="116">
        <v>3560.26</v>
      </c>
      <c r="E105" s="117">
        <f>SUM(C105:D105)</f>
        <v>4700</v>
      </c>
      <c r="F105" s="122"/>
      <c r="G105" s="118">
        <v>3753.29</v>
      </c>
      <c r="H105" s="119">
        <v>0</v>
      </c>
      <c r="I105" s="120">
        <f>SUM(E105-G105+H105)</f>
        <v>946.71</v>
      </c>
      <c r="J105" s="130"/>
    </row>
    <row r="106" spans="1:10" s="107" customFormat="1" ht="11.25" x14ac:dyDescent="0.2">
      <c r="A106" s="135"/>
      <c r="C106" s="115"/>
      <c r="D106" s="116"/>
      <c r="E106" s="117"/>
      <c r="F106" s="117"/>
      <c r="G106" s="118"/>
      <c r="H106" s="119"/>
      <c r="I106" s="120"/>
      <c r="J106" s="130"/>
    </row>
    <row r="107" spans="1:10" s="107" customFormat="1" ht="11.25" x14ac:dyDescent="0.2">
      <c r="A107" s="108" t="s">
        <v>43</v>
      </c>
      <c r="B107" s="108"/>
      <c r="C107" s="109"/>
      <c r="D107" s="110"/>
      <c r="E107" s="126"/>
      <c r="F107" s="112">
        <f>SUM(E108:E110)</f>
        <v>3400</v>
      </c>
      <c r="G107" s="113">
        <f>SUM(G108:G110)</f>
        <v>3734.79</v>
      </c>
      <c r="H107" s="114">
        <f>SUM(H108:H110)</f>
        <v>150</v>
      </c>
      <c r="I107" s="114"/>
      <c r="J107" s="109">
        <f>SUM(F107-G107+H107)</f>
        <v>-184.78999999999996</v>
      </c>
    </row>
    <row r="108" spans="1:10" s="107" customFormat="1" ht="11.25" x14ac:dyDescent="0.2">
      <c r="B108" s="107" t="s">
        <v>16</v>
      </c>
      <c r="C108" s="115">
        <v>180.19</v>
      </c>
      <c r="D108" s="116">
        <v>319.81</v>
      </c>
      <c r="E108" s="117">
        <f>SUM(C108:D108)</f>
        <v>500</v>
      </c>
      <c r="F108" s="122"/>
      <c r="G108" s="118">
        <v>314.70999999999998</v>
      </c>
      <c r="H108" s="119">
        <v>0</v>
      </c>
      <c r="I108" s="120">
        <f>SUM(E108-G108+H108)</f>
        <v>185.29000000000002</v>
      </c>
      <c r="J108" s="121"/>
    </row>
    <row r="109" spans="1:10" s="107" customFormat="1" ht="11.25" x14ac:dyDescent="0.2">
      <c r="B109" s="107" t="s">
        <v>2</v>
      </c>
      <c r="C109" s="115">
        <v>-304.92</v>
      </c>
      <c r="D109" s="116">
        <v>1404.92</v>
      </c>
      <c r="E109" s="117">
        <f>SUM(C109:D109)</f>
        <v>1100</v>
      </c>
      <c r="F109" s="122"/>
      <c r="G109" s="118">
        <v>1102.4000000000001</v>
      </c>
      <c r="H109" s="119">
        <v>0</v>
      </c>
      <c r="I109" s="120">
        <f>SUM(E109-G109+H109)</f>
        <v>-2.4000000000000909</v>
      </c>
      <c r="J109" s="121"/>
    </row>
    <row r="110" spans="1:10" s="107" customFormat="1" ht="11.25" x14ac:dyDescent="0.2">
      <c r="B110" s="107" t="s">
        <v>37</v>
      </c>
      <c r="C110" s="115">
        <v>253.83</v>
      </c>
      <c r="D110" s="116">
        <v>1546.17</v>
      </c>
      <c r="E110" s="117">
        <f>SUM(C110:D110)</f>
        <v>1800</v>
      </c>
      <c r="F110" s="122"/>
      <c r="G110" s="118">
        <v>2317.6799999999998</v>
      </c>
      <c r="H110" s="119">
        <v>150</v>
      </c>
      <c r="I110" s="120">
        <f>SUM(E110-G110+H110)</f>
        <v>-367.67999999999984</v>
      </c>
      <c r="J110" s="121"/>
    </row>
    <row r="111" spans="1:10" s="107" customFormat="1" ht="11.25" x14ac:dyDescent="0.2">
      <c r="A111" s="135"/>
      <c r="C111" s="115"/>
      <c r="D111" s="116"/>
      <c r="E111" s="117"/>
      <c r="F111" s="117"/>
      <c r="G111" s="118"/>
      <c r="H111" s="119"/>
      <c r="I111" s="120"/>
      <c r="J111" s="130"/>
    </row>
    <row r="112" spans="1:10" s="107" customFormat="1" ht="11.25" x14ac:dyDescent="0.2">
      <c r="A112" s="108" t="s">
        <v>55</v>
      </c>
      <c r="B112" s="127"/>
      <c r="C112" s="124"/>
      <c r="D112" s="110"/>
      <c r="E112" s="126"/>
      <c r="F112" s="112">
        <f>SUM(E113:E121)</f>
        <v>7041.38</v>
      </c>
      <c r="G112" s="113">
        <f>SUM(G113:G122)</f>
        <v>2250.56</v>
      </c>
      <c r="H112" s="114">
        <f>SUM(H113:H122)</f>
        <v>748.51</v>
      </c>
      <c r="I112" s="114"/>
      <c r="J112" s="109">
        <f>SUM(F112-G112+H112)</f>
        <v>5539.33</v>
      </c>
    </row>
    <row r="113" spans="1:10" s="107" customFormat="1" ht="11.25" x14ac:dyDescent="0.2">
      <c r="A113" s="128"/>
      <c r="B113" s="107" t="s">
        <v>50</v>
      </c>
      <c r="C113" s="115">
        <v>500</v>
      </c>
      <c r="D113" s="116">
        <v>0</v>
      </c>
      <c r="E113" s="117">
        <f t="shared" ref="E113:E120" si="9">SUM(C113:D113)</f>
        <v>500</v>
      </c>
      <c r="F113" s="122"/>
      <c r="G113" s="118">
        <v>0</v>
      </c>
      <c r="H113" s="119">
        <v>0</v>
      </c>
      <c r="I113" s="120">
        <f t="shared" ref="I113:I120" si="10">SUM(E113-G113+H113)</f>
        <v>500</v>
      </c>
      <c r="J113" s="120"/>
    </row>
    <row r="114" spans="1:10" s="107" customFormat="1" ht="11.25" x14ac:dyDescent="0.2">
      <c r="A114" s="128"/>
      <c r="B114" s="107" t="s">
        <v>20</v>
      </c>
      <c r="C114" s="115">
        <v>200</v>
      </c>
      <c r="D114" s="116">
        <v>150</v>
      </c>
      <c r="E114" s="117">
        <f t="shared" si="9"/>
        <v>350</v>
      </c>
      <c r="F114" s="122"/>
      <c r="G114" s="118">
        <v>145</v>
      </c>
      <c r="H114" s="119">
        <v>0</v>
      </c>
      <c r="I114" s="120">
        <f t="shared" si="10"/>
        <v>205</v>
      </c>
      <c r="J114" s="120"/>
    </row>
    <row r="115" spans="1:10" s="107" customFormat="1" ht="11.25" x14ac:dyDescent="0.2">
      <c r="A115" s="128"/>
      <c r="B115" s="107" t="s">
        <v>57</v>
      </c>
      <c r="C115" s="115">
        <v>290</v>
      </c>
      <c r="D115" s="116">
        <v>60</v>
      </c>
      <c r="E115" s="117">
        <f>SUM(C115:D115)</f>
        <v>350</v>
      </c>
      <c r="F115" s="122"/>
      <c r="G115" s="118">
        <v>0</v>
      </c>
      <c r="H115" s="119">
        <v>0</v>
      </c>
      <c r="I115" s="120">
        <f>SUM(E115-G115+H115)</f>
        <v>350</v>
      </c>
      <c r="J115" s="120"/>
    </row>
    <row r="116" spans="1:10" s="107" customFormat="1" ht="11.25" x14ac:dyDescent="0.2">
      <c r="A116" s="128"/>
      <c r="B116" s="107" t="s">
        <v>35</v>
      </c>
      <c r="C116" s="115">
        <v>2921</v>
      </c>
      <c r="D116" s="116">
        <v>-721</v>
      </c>
      <c r="E116" s="117">
        <f>SUM(C116:D116)</f>
        <v>2200</v>
      </c>
      <c r="F116" s="122"/>
      <c r="G116" s="118">
        <v>0</v>
      </c>
      <c r="H116" s="119">
        <v>0</v>
      </c>
      <c r="I116" s="120">
        <f>SUM(E116-G116+H116)</f>
        <v>2200</v>
      </c>
      <c r="J116" s="120"/>
    </row>
    <row r="117" spans="1:10" s="107" customFormat="1" ht="11.25" x14ac:dyDescent="0.2">
      <c r="A117" s="128"/>
      <c r="B117" s="107" t="s">
        <v>47</v>
      </c>
      <c r="C117" s="115">
        <v>447.12</v>
      </c>
      <c r="D117" s="116">
        <v>275.26</v>
      </c>
      <c r="E117" s="117">
        <f t="shared" si="9"/>
        <v>722.38</v>
      </c>
      <c r="F117" s="122"/>
      <c r="G117" s="118">
        <v>180.56</v>
      </c>
      <c r="H117" s="119">
        <v>0</v>
      </c>
      <c r="I117" s="120">
        <f t="shared" si="10"/>
        <v>541.81999999999994</v>
      </c>
      <c r="J117" s="120"/>
    </row>
    <row r="118" spans="1:10" s="107" customFormat="1" ht="11.25" x14ac:dyDescent="0.2">
      <c r="A118" s="128"/>
      <c r="B118" s="107" t="s">
        <v>59</v>
      </c>
      <c r="C118" s="115">
        <v>-212</v>
      </c>
      <c r="D118" s="116">
        <v>1212</v>
      </c>
      <c r="E118" s="117">
        <f t="shared" si="9"/>
        <v>1000</v>
      </c>
      <c r="F118" s="122"/>
      <c r="G118" s="118">
        <v>865</v>
      </c>
      <c r="H118" s="119">
        <v>0</v>
      </c>
      <c r="I118" s="120">
        <f t="shared" si="10"/>
        <v>135</v>
      </c>
      <c r="J118" s="120"/>
    </row>
    <row r="119" spans="1:10" s="107" customFormat="1" ht="11.25" x14ac:dyDescent="0.2">
      <c r="A119" s="128"/>
      <c r="B119" s="107" t="s">
        <v>52</v>
      </c>
      <c r="C119" s="115">
        <v>-110</v>
      </c>
      <c r="D119" s="116">
        <v>110</v>
      </c>
      <c r="E119" s="117">
        <f t="shared" si="9"/>
        <v>0</v>
      </c>
      <c r="F119" s="122"/>
      <c r="G119" s="118">
        <v>0</v>
      </c>
      <c r="H119" s="119">
        <v>0</v>
      </c>
      <c r="I119" s="120">
        <f t="shared" si="10"/>
        <v>0</v>
      </c>
      <c r="J119" s="120"/>
    </row>
    <row r="120" spans="1:10" s="107" customFormat="1" ht="11.25" x14ac:dyDescent="0.2">
      <c r="A120" s="128"/>
      <c r="B120" s="107" t="s">
        <v>34</v>
      </c>
      <c r="C120" s="115">
        <v>910</v>
      </c>
      <c r="D120" s="116">
        <v>90</v>
      </c>
      <c r="E120" s="117">
        <f t="shared" si="9"/>
        <v>1000</v>
      </c>
      <c r="F120" s="122"/>
      <c r="G120" s="118">
        <v>160</v>
      </c>
      <c r="H120" s="119">
        <v>0</v>
      </c>
      <c r="I120" s="120">
        <f t="shared" si="10"/>
        <v>840</v>
      </c>
      <c r="J120" s="120"/>
    </row>
    <row r="121" spans="1:10" s="107" customFormat="1" ht="11.25" x14ac:dyDescent="0.2">
      <c r="B121" s="107" t="s">
        <v>202</v>
      </c>
      <c r="C121" s="115">
        <v>719</v>
      </c>
      <c r="D121" s="116">
        <v>200</v>
      </c>
      <c r="E121" s="117">
        <f>SUM(C121+D121)</f>
        <v>919</v>
      </c>
      <c r="F121" s="117"/>
      <c r="G121" s="118">
        <v>875</v>
      </c>
      <c r="H121" s="119">
        <v>748.51</v>
      </c>
      <c r="I121" s="120">
        <f>SUM(E121-G121+H121)</f>
        <v>792.51</v>
      </c>
      <c r="J121" s="130"/>
    </row>
    <row r="122" spans="1:10" s="107" customFormat="1" ht="11.25" x14ac:dyDescent="0.2">
      <c r="B122" s="107" t="s">
        <v>404</v>
      </c>
      <c r="C122" s="115">
        <v>0</v>
      </c>
      <c r="D122" s="116">
        <v>0</v>
      </c>
      <c r="E122" s="116">
        <f>SUM(C122+D122)</f>
        <v>0</v>
      </c>
      <c r="F122" s="117"/>
      <c r="G122" s="118">
        <v>25</v>
      </c>
      <c r="H122" s="119">
        <v>0</v>
      </c>
      <c r="I122" s="120">
        <f>SUM(E122-G122+H122)</f>
        <v>-25</v>
      </c>
      <c r="J122" s="121"/>
    </row>
    <row r="123" spans="1:10" s="107" customFormat="1" ht="11.25" x14ac:dyDescent="0.2">
      <c r="C123" s="115"/>
      <c r="D123" s="116"/>
      <c r="E123" s="116"/>
      <c r="F123" s="117"/>
      <c r="G123" s="118"/>
      <c r="H123" s="119"/>
      <c r="I123" s="123"/>
      <c r="J123" s="121"/>
    </row>
    <row r="124" spans="1:10" s="107" customFormat="1" ht="11.25" x14ac:dyDescent="0.2">
      <c r="A124" s="108" t="s">
        <v>70</v>
      </c>
      <c r="B124" s="108"/>
      <c r="C124" s="109"/>
      <c r="D124" s="110"/>
      <c r="E124" s="126"/>
      <c r="F124" s="112">
        <f>SUM(E125+E126)</f>
        <v>14944.16</v>
      </c>
      <c r="G124" s="113">
        <f>SUM(G125+G126)</f>
        <v>89313.05</v>
      </c>
      <c r="H124" s="114">
        <f>SUM(H125+H126)</f>
        <v>74368.89</v>
      </c>
      <c r="I124" s="114"/>
      <c r="J124" s="109">
        <f>SUM(F124-G124+H124)</f>
        <v>0</v>
      </c>
    </row>
    <row r="125" spans="1:10" s="107" customFormat="1" ht="11.25" x14ac:dyDescent="0.2">
      <c r="B125" s="107" t="s">
        <v>183</v>
      </c>
      <c r="C125" s="115">
        <v>14944.16</v>
      </c>
      <c r="D125" s="116">
        <v>0</v>
      </c>
      <c r="E125" s="117">
        <f>SUM(C125+D125)</f>
        <v>14944.16</v>
      </c>
      <c r="F125" s="117"/>
      <c r="G125" s="118">
        <v>51481.05</v>
      </c>
      <c r="H125" s="119">
        <v>36536.89</v>
      </c>
      <c r="I125" s="120">
        <f>SUM(E125-G125+H125)</f>
        <v>0</v>
      </c>
      <c r="J125" s="130"/>
    </row>
    <row r="126" spans="1:10" s="107" customFormat="1" ht="11.25" x14ac:dyDescent="0.2">
      <c r="B126" s="107" t="s">
        <v>209</v>
      </c>
      <c r="C126" s="115">
        <v>0</v>
      </c>
      <c r="D126" s="116">
        <v>0</v>
      </c>
      <c r="E126" s="117">
        <f>SUM(C126+D126)</f>
        <v>0</v>
      </c>
      <c r="F126" s="117"/>
      <c r="G126" s="118">
        <v>37832</v>
      </c>
      <c r="H126" s="119">
        <v>37832</v>
      </c>
      <c r="I126" s="120">
        <f>SUM(E126-G126+H126)</f>
        <v>0</v>
      </c>
      <c r="J126" s="130"/>
    </row>
    <row r="127" spans="1:10" s="107" customFormat="1" ht="11.25" x14ac:dyDescent="0.2">
      <c r="C127" s="115"/>
      <c r="D127" s="116"/>
      <c r="E127" s="116"/>
      <c r="F127" s="117"/>
      <c r="G127" s="118"/>
      <c r="H127" s="119"/>
      <c r="I127" s="123"/>
      <c r="J127" s="121"/>
    </row>
    <row r="128" spans="1:10" s="107" customFormat="1" ht="11.25" x14ac:dyDescent="0.2">
      <c r="A128" s="108" t="s">
        <v>201</v>
      </c>
      <c r="B128" s="108"/>
      <c r="C128" s="109"/>
      <c r="D128" s="110"/>
      <c r="E128" s="126"/>
      <c r="F128" s="112">
        <f>SUM(E129)</f>
        <v>3600</v>
      </c>
      <c r="G128" s="113">
        <f>SUM(G129)</f>
        <v>50</v>
      </c>
      <c r="H128" s="114">
        <f>SUM(H129)</f>
        <v>0</v>
      </c>
      <c r="I128" s="114"/>
      <c r="J128" s="109">
        <f>SUM(F128-G128+H128)</f>
        <v>3550</v>
      </c>
    </row>
    <row r="129" spans="1:10" s="107" customFormat="1" ht="11.25" x14ac:dyDescent="0.2">
      <c r="A129" s="144"/>
      <c r="B129" s="107" t="s">
        <v>201</v>
      </c>
      <c r="C129" s="115">
        <v>2689.21</v>
      </c>
      <c r="D129" s="116">
        <v>910.79</v>
      </c>
      <c r="E129" s="117">
        <f>SUM(C129:D129)</f>
        <v>3600</v>
      </c>
      <c r="F129" s="117"/>
      <c r="G129" s="118">
        <v>50</v>
      </c>
      <c r="H129" s="119">
        <v>0</v>
      </c>
      <c r="I129" s="120">
        <f>SUM(E129-G129+H129)</f>
        <v>3550</v>
      </c>
      <c r="J129" s="137"/>
    </row>
    <row r="130" spans="1:10" s="107" customFormat="1" ht="11.25" x14ac:dyDescent="0.2">
      <c r="A130" s="135"/>
      <c r="C130" s="115"/>
      <c r="D130" s="116"/>
      <c r="E130" s="117"/>
      <c r="F130" s="117"/>
      <c r="G130" s="118"/>
      <c r="H130" s="119"/>
      <c r="I130" s="120"/>
      <c r="J130" s="130"/>
    </row>
    <row r="131" spans="1:10" s="107" customFormat="1" ht="11.25" x14ac:dyDescent="0.2">
      <c r="A131" s="108" t="s">
        <v>17</v>
      </c>
      <c r="B131" s="108"/>
      <c r="C131" s="109"/>
      <c r="D131" s="110"/>
      <c r="E131" s="126"/>
      <c r="F131" s="112">
        <f>SUM(E132:E134)</f>
        <v>3500</v>
      </c>
      <c r="G131" s="113">
        <f>SUM(G132:G134)</f>
        <v>2298.67</v>
      </c>
      <c r="H131" s="114">
        <f>SUM(H132:H134)</f>
        <v>0</v>
      </c>
      <c r="I131" s="114"/>
      <c r="J131" s="109">
        <f>SUM(F131-G131+H131)</f>
        <v>1201.33</v>
      </c>
    </row>
    <row r="132" spans="1:10" s="107" customFormat="1" ht="11.25" x14ac:dyDescent="0.2">
      <c r="B132" s="107" t="s">
        <v>9</v>
      </c>
      <c r="C132" s="115">
        <v>121.28</v>
      </c>
      <c r="D132" s="116">
        <v>1078.72</v>
      </c>
      <c r="E132" s="117">
        <f>SUM(C132:D132)</f>
        <v>1200</v>
      </c>
      <c r="F132" s="122"/>
      <c r="G132" s="118">
        <v>978.72</v>
      </c>
      <c r="H132" s="119">
        <v>0</v>
      </c>
      <c r="I132" s="120">
        <f>SUM(E132-G132+H132)</f>
        <v>221.27999999999997</v>
      </c>
      <c r="J132" s="121"/>
    </row>
    <row r="133" spans="1:10" s="107" customFormat="1" ht="11.25" x14ac:dyDescent="0.2">
      <c r="B133" s="107" t="s">
        <v>37</v>
      </c>
      <c r="C133" s="115">
        <v>-17.75</v>
      </c>
      <c r="D133" s="116">
        <v>1617.75</v>
      </c>
      <c r="E133" s="117">
        <f>SUM(C133:D133)</f>
        <v>1600</v>
      </c>
      <c r="F133" s="122"/>
      <c r="G133" s="118">
        <v>1319.95</v>
      </c>
      <c r="H133" s="119">
        <v>0</v>
      </c>
      <c r="I133" s="120">
        <f>SUM(E133-G133+H133)</f>
        <v>280.04999999999995</v>
      </c>
      <c r="J133" s="121"/>
    </row>
    <row r="134" spans="1:10" s="107" customFormat="1" ht="11.25" x14ac:dyDescent="0.2">
      <c r="B134" s="107" t="s">
        <v>71</v>
      </c>
      <c r="C134" s="115">
        <v>700</v>
      </c>
      <c r="D134" s="116">
        <v>0</v>
      </c>
      <c r="E134" s="117">
        <f>SUM(C134:D134)</f>
        <v>700</v>
      </c>
      <c r="F134" s="122"/>
      <c r="G134" s="118">
        <v>0</v>
      </c>
      <c r="H134" s="119">
        <v>0</v>
      </c>
      <c r="I134" s="120">
        <f>SUM(E134-G134+H134)</f>
        <v>700</v>
      </c>
      <c r="J134" s="130"/>
    </row>
    <row r="135" spans="1:10" s="107" customFormat="1" ht="11.25" x14ac:dyDescent="0.2">
      <c r="C135" s="115"/>
      <c r="D135" s="116"/>
      <c r="E135" s="117"/>
      <c r="F135" s="122"/>
      <c r="G135" s="118"/>
      <c r="H135" s="119"/>
      <c r="I135" s="120"/>
      <c r="J135" s="121"/>
    </row>
    <row r="136" spans="1:10" s="107" customFormat="1" ht="11.25" x14ac:dyDescent="0.2">
      <c r="A136" s="108" t="s">
        <v>73</v>
      </c>
      <c r="B136" s="108"/>
      <c r="C136" s="109"/>
      <c r="D136" s="110"/>
      <c r="E136" s="111"/>
      <c r="F136" s="112">
        <f>SUM(E137:E137)</f>
        <v>2700</v>
      </c>
      <c r="G136" s="113">
        <f>SUM(G137:G137)</f>
        <v>1230.2</v>
      </c>
      <c r="H136" s="114">
        <f>SUM(H137:H137)</f>
        <v>0</v>
      </c>
      <c r="I136" s="114"/>
      <c r="J136" s="109">
        <f>SUM(F136-G136+H136)</f>
        <v>1469.8</v>
      </c>
    </row>
    <row r="137" spans="1:10" s="107" customFormat="1" ht="11.25" x14ac:dyDescent="0.2">
      <c r="B137" s="107" t="s">
        <v>74</v>
      </c>
      <c r="C137" s="115">
        <v>756.5</v>
      </c>
      <c r="D137" s="116">
        <v>1943.5</v>
      </c>
      <c r="E137" s="117">
        <f>SUM(C137+D137)</f>
        <v>2700</v>
      </c>
      <c r="F137" s="117"/>
      <c r="G137" s="118">
        <v>1230.2</v>
      </c>
      <c r="H137" s="119">
        <v>0</v>
      </c>
      <c r="I137" s="120">
        <f>SUM(E137-G137+H137)</f>
        <v>1469.8</v>
      </c>
      <c r="J137" s="121"/>
    </row>
    <row r="138" spans="1:10" s="107" customFormat="1" ht="11.25" x14ac:dyDescent="0.2">
      <c r="C138" s="115"/>
      <c r="D138" s="116"/>
      <c r="E138" s="117"/>
      <c r="F138" s="117"/>
      <c r="G138" s="118"/>
      <c r="H138" s="119"/>
      <c r="I138" s="120"/>
      <c r="J138" s="121"/>
    </row>
    <row r="139" spans="1:10" s="107" customFormat="1" ht="11.25" x14ac:dyDescent="0.2">
      <c r="A139" s="108" t="s">
        <v>69</v>
      </c>
      <c r="B139" s="108"/>
      <c r="C139" s="124">
        <v>1433.69</v>
      </c>
      <c r="D139" s="110">
        <v>506.31</v>
      </c>
      <c r="E139" s="126"/>
      <c r="F139" s="112">
        <f>SUM(C139+D139)</f>
        <v>1940</v>
      </c>
      <c r="G139" s="113">
        <v>0</v>
      </c>
      <c r="H139" s="114">
        <v>15.33</v>
      </c>
      <c r="I139" s="114"/>
      <c r="J139" s="109">
        <f>SUM(F139-G139+H139)</f>
        <v>1955.33</v>
      </c>
    </row>
    <row r="140" spans="1:10" s="107" customFormat="1" ht="11.25" x14ac:dyDescent="0.2">
      <c r="A140" s="145"/>
      <c r="B140" s="145"/>
      <c r="C140" s="146"/>
      <c r="D140" s="147"/>
      <c r="E140" s="148"/>
      <c r="F140" s="149"/>
      <c r="G140" s="150"/>
      <c r="H140" s="151"/>
      <c r="I140" s="151"/>
      <c r="J140" s="152"/>
    </row>
    <row r="141" spans="1:10" s="107" customFormat="1" ht="11.25" x14ac:dyDescent="0.2">
      <c r="A141" s="108" t="s">
        <v>182</v>
      </c>
      <c r="B141" s="153"/>
      <c r="C141" s="124">
        <v>111264.39</v>
      </c>
      <c r="D141" s="110">
        <v>6000</v>
      </c>
      <c r="E141" s="126"/>
      <c r="F141" s="112">
        <f>SUM(C141+D141)</f>
        <v>117264.39</v>
      </c>
      <c r="G141" s="113">
        <v>60220.9</v>
      </c>
      <c r="H141" s="114">
        <v>953.4</v>
      </c>
      <c r="I141" s="114"/>
      <c r="J141" s="109">
        <f>SUM(F141-G141+H141)</f>
        <v>57996.89</v>
      </c>
    </row>
    <row r="142" spans="1:10" s="107" customFormat="1" ht="11.25" x14ac:dyDescent="0.2">
      <c r="A142" s="145"/>
      <c r="B142" s="154"/>
      <c r="C142" s="146"/>
      <c r="D142" s="147"/>
      <c r="E142" s="148"/>
      <c r="F142" s="149"/>
      <c r="G142" s="150"/>
      <c r="H142" s="151"/>
      <c r="I142" s="151"/>
      <c r="J142" s="152"/>
    </row>
    <row r="143" spans="1:10" s="107" customFormat="1" ht="11.25" x14ac:dyDescent="0.2">
      <c r="A143" s="144"/>
      <c r="B143" s="155"/>
      <c r="C143" s="156"/>
      <c r="D143" s="138"/>
      <c r="E143" s="139"/>
      <c r="F143" s="140"/>
      <c r="G143" s="141"/>
      <c r="H143" s="142"/>
      <c r="I143" s="142"/>
      <c r="J143" s="137"/>
    </row>
    <row r="144" spans="1:10" s="107" customFormat="1" ht="11.25" x14ac:dyDescent="0.2">
      <c r="A144" s="144"/>
      <c r="B144" s="155"/>
      <c r="C144" s="156"/>
      <c r="D144" s="138"/>
      <c r="E144" s="139"/>
      <c r="F144" s="140"/>
      <c r="G144" s="141"/>
      <c r="H144" s="142"/>
      <c r="I144" s="142"/>
      <c r="J144" s="137"/>
    </row>
    <row r="145" spans="1:10" s="107" customFormat="1" ht="11.25" x14ac:dyDescent="0.2">
      <c r="A145" s="108" t="s">
        <v>29</v>
      </c>
      <c r="B145" s="127"/>
      <c r="C145" s="124">
        <v>-2396.27</v>
      </c>
      <c r="D145" s="110">
        <v>0</v>
      </c>
      <c r="E145" s="126"/>
      <c r="F145" s="112">
        <f>SUM(C145+D145)</f>
        <v>-2396.27</v>
      </c>
      <c r="G145" s="113">
        <v>18518.7</v>
      </c>
      <c r="H145" s="114">
        <v>20760.07</v>
      </c>
      <c r="I145" s="114"/>
      <c r="J145" s="109">
        <f>SUM(F145-G145+H145)</f>
        <v>-154.90000000000146</v>
      </c>
    </row>
    <row r="146" spans="1:10" s="107" customFormat="1" ht="11.25" x14ac:dyDescent="0.2">
      <c r="A146" s="128"/>
      <c r="C146" s="129"/>
      <c r="D146" s="130"/>
      <c r="E146" s="116"/>
      <c r="F146" s="122"/>
      <c r="G146" s="131"/>
      <c r="H146" s="123"/>
      <c r="I146" s="123"/>
      <c r="J146" s="120"/>
    </row>
    <row r="147" spans="1:10" s="107" customFormat="1" ht="11.25" x14ac:dyDescent="0.2">
      <c r="A147" s="108" t="s">
        <v>56</v>
      </c>
      <c r="B147" s="127"/>
      <c r="C147" s="124"/>
      <c r="D147" s="110"/>
      <c r="E147" s="126"/>
      <c r="F147" s="112"/>
      <c r="G147" s="157">
        <v>54300</v>
      </c>
      <c r="H147" s="114">
        <v>54300</v>
      </c>
      <c r="I147" s="114"/>
      <c r="J147" s="109">
        <f>SUM(F147-G147+H147)</f>
        <v>0</v>
      </c>
    </row>
    <row r="148" spans="1:10" s="107" customFormat="1" ht="11.25" x14ac:dyDescent="0.2">
      <c r="A148" s="145"/>
      <c r="B148" s="154"/>
      <c r="C148" s="146"/>
      <c r="D148" s="147"/>
      <c r="E148" s="148"/>
      <c r="F148" s="149"/>
      <c r="G148" s="150"/>
      <c r="H148" s="151"/>
      <c r="I148" s="151"/>
      <c r="J148" s="152"/>
    </row>
    <row r="149" spans="1:10" s="107" customFormat="1" ht="11.25" x14ac:dyDescent="0.2">
      <c r="A149" s="108" t="s">
        <v>413</v>
      </c>
      <c r="B149" s="108"/>
      <c r="C149" s="124"/>
      <c r="D149" s="110"/>
      <c r="E149" s="126"/>
      <c r="F149" s="112">
        <f>SUM(E150:E151)</f>
        <v>434.88</v>
      </c>
      <c r="G149" s="113">
        <f>SUM(G150:G151)</f>
        <v>3275.99</v>
      </c>
      <c r="H149" s="114">
        <f>SUM(H150:H151)</f>
        <v>3275.99</v>
      </c>
      <c r="I149" s="114"/>
      <c r="J149" s="109">
        <f>SUM(F149-G149+H149)</f>
        <v>434.88000000000011</v>
      </c>
    </row>
    <row r="150" spans="1:10" s="107" customFormat="1" ht="11.25" x14ac:dyDescent="0.2">
      <c r="A150" s="128"/>
      <c r="B150" s="107" t="s">
        <v>60</v>
      </c>
      <c r="C150" s="115">
        <v>22</v>
      </c>
      <c r="D150" s="116">
        <v>0</v>
      </c>
      <c r="E150" s="117">
        <f>SUM(C150:D150)</f>
        <v>22</v>
      </c>
      <c r="F150" s="122"/>
      <c r="G150" s="118">
        <v>3275.99</v>
      </c>
      <c r="H150" s="119">
        <v>3275.99</v>
      </c>
      <c r="I150" s="120">
        <f>SUM(E150-G150+H150)</f>
        <v>22</v>
      </c>
      <c r="J150" s="120"/>
    </row>
    <row r="151" spans="1:10" s="107" customFormat="1" ht="11.25" x14ac:dyDescent="0.2">
      <c r="B151" s="107" t="s">
        <v>37</v>
      </c>
      <c r="C151" s="115">
        <v>412.88</v>
      </c>
      <c r="D151" s="116">
        <v>0</v>
      </c>
      <c r="E151" s="117">
        <f>SUM(C151:D151)</f>
        <v>412.88</v>
      </c>
      <c r="F151" s="122"/>
      <c r="G151" s="118">
        <v>0</v>
      </c>
      <c r="H151" s="119">
        <v>0</v>
      </c>
      <c r="I151" s="120">
        <f>SUM(E151-G151+H151)</f>
        <v>412.88</v>
      </c>
      <c r="J151" s="121"/>
    </row>
    <row r="152" spans="1:10" s="107" customFormat="1" ht="11.25" x14ac:dyDescent="0.2">
      <c r="C152" s="129"/>
      <c r="D152" s="130"/>
      <c r="E152" s="116"/>
      <c r="F152" s="122"/>
      <c r="G152" s="131"/>
      <c r="H152" s="123"/>
      <c r="I152" s="123"/>
      <c r="J152" s="120"/>
    </row>
    <row r="153" spans="1:10" s="107" customFormat="1" ht="11.25" x14ac:dyDescent="0.2">
      <c r="C153" s="115"/>
      <c r="F153" s="117"/>
      <c r="G153" s="116"/>
      <c r="H153" s="116"/>
      <c r="I153" s="130"/>
      <c r="J153" s="121"/>
    </row>
    <row r="154" spans="1:10" s="107" customFormat="1" ht="11.25" x14ac:dyDescent="0.2">
      <c r="B154" s="158" t="s">
        <v>36</v>
      </c>
      <c r="C154" s="120">
        <f>SUM(C5:C151)</f>
        <v>141999.84</v>
      </c>
      <c r="D154" s="130">
        <f>SUM(D5:D151)</f>
        <v>54299.999999999993</v>
      </c>
      <c r="E154" s="116"/>
      <c r="F154" s="122">
        <f>SUM(F5:F149)</f>
        <v>196299.84</v>
      </c>
      <c r="G154" s="116"/>
      <c r="H154" s="159" t="s">
        <v>19</v>
      </c>
      <c r="I154" s="159"/>
      <c r="J154" s="159">
        <f>SUM(J5:J149)</f>
        <v>79350.06</v>
      </c>
    </row>
    <row r="155" spans="1:10" s="107" customFormat="1" ht="11.25" x14ac:dyDescent="0.2">
      <c r="B155" s="158"/>
      <c r="C155" s="120"/>
      <c r="D155" s="130"/>
      <c r="E155" s="116"/>
      <c r="F155" s="122"/>
      <c r="G155" s="116"/>
      <c r="H155" s="159"/>
      <c r="I155" s="159"/>
      <c r="J155" s="159"/>
    </row>
    <row r="156" spans="1:10" s="107" customFormat="1" ht="11.25" x14ac:dyDescent="0.2">
      <c r="C156" s="115"/>
      <c r="D156" s="160"/>
      <c r="E156" s="160"/>
      <c r="F156" s="117"/>
      <c r="G156" s="116"/>
      <c r="H156" s="130" t="s">
        <v>22</v>
      </c>
      <c r="I156" s="130"/>
      <c r="J156" s="130">
        <v>79350.06</v>
      </c>
    </row>
    <row r="157" spans="1:10" s="107" customFormat="1" ht="11.25" x14ac:dyDescent="0.2">
      <c r="C157" s="115"/>
      <c r="D157" s="160"/>
      <c r="E157" s="160"/>
      <c r="F157" s="117"/>
      <c r="G157" s="116"/>
      <c r="H157" s="130"/>
      <c r="I157" s="130"/>
      <c r="J157" s="130"/>
    </row>
    <row r="158" spans="1:10" s="107" customFormat="1" ht="11.25" x14ac:dyDescent="0.2">
      <c r="A158" s="136"/>
      <c r="C158" s="115"/>
      <c r="F158" s="117"/>
      <c r="G158" s="116"/>
      <c r="H158" s="116" t="s">
        <v>21</v>
      </c>
      <c r="I158" s="130"/>
      <c r="J158" s="116">
        <f>SUM(J154-J156)</f>
        <v>0</v>
      </c>
    </row>
    <row r="159" spans="1:10" s="107" customFormat="1" ht="11.25" x14ac:dyDescent="0.2">
      <c r="A159" s="136"/>
      <c r="C159" s="115"/>
      <c r="F159" s="117"/>
      <c r="G159" s="116"/>
      <c r="H159" s="130"/>
      <c r="I159" s="130"/>
      <c r="J159" s="130"/>
    </row>
    <row r="160" spans="1:10" s="107" customFormat="1" ht="11.25" x14ac:dyDescent="0.2">
      <c r="A160" s="136"/>
      <c r="C160" s="161"/>
      <c r="D160" s="136"/>
      <c r="E160" s="190" t="s">
        <v>80</v>
      </c>
      <c r="F160" s="191"/>
      <c r="G160" s="192"/>
      <c r="H160" s="193"/>
      <c r="I160" s="194"/>
      <c r="J160" s="195">
        <f>SUM(J154-J141-J149)</f>
        <v>20918.289999999997</v>
      </c>
    </row>
    <row r="161" spans="1:10" s="107" customFormat="1" ht="11.25" x14ac:dyDescent="0.2">
      <c r="A161" s="136"/>
      <c r="C161" s="161"/>
      <c r="D161" s="136"/>
      <c r="E161" s="196" t="s">
        <v>187</v>
      </c>
      <c r="F161" s="111"/>
      <c r="G161" s="127"/>
      <c r="H161" s="111"/>
      <c r="I161" s="109"/>
      <c r="J161" s="197"/>
    </row>
    <row r="162" spans="1:10" s="107" customFormat="1" ht="11.25" x14ac:dyDescent="0.2">
      <c r="A162" s="136"/>
      <c r="B162" s="136"/>
      <c r="C162" s="161"/>
      <c r="D162" s="136"/>
      <c r="E162" s="136"/>
      <c r="F162" s="162"/>
      <c r="G162" s="116"/>
      <c r="H162" s="160"/>
      <c r="I162" s="128"/>
      <c r="J162" s="160"/>
    </row>
    <row r="163" spans="1:10" s="107" customFormat="1" ht="22.5" x14ac:dyDescent="0.2">
      <c r="A163" s="136"/>
      <c r="B163" s="198" t="s">
        <v>79</v>
      </c>
      <c r="C163" s="199" t="s">
        <v>75</v>
      </c>
      <c r="D163" s="200" t="s">
        <v>76</v>
      </c>
      <c r="E163" s="200" t="s">
        <v>77</v>
      </c>
      <c r="F163" s="199" t="s">
        <v>78</v>
      </c>
      <c r="G163" s="116"/>
      <c r="H163" s="116"/>
      <c r="I163" s="128"/>
      <c r="J163" s="121"/>
    </row>
    <row r="164" spans="1:10" s="107" customFormat="1" ht="11.25" x14ac:dyDescent="0.2">
      <c r="A164" s="163"/>
      <c r="B164" s="164" t="s">
        <v>183</v>
      </c>
      <c r="C164" s="165">
        <v>40544</v>
      </c>
      <c r="D164" s="165">
        <v>40695</v>
      </c>
      <c r="E164" s="165">
        <v>40544</v>
      </c>
      <c r="F164" s="165">
        <v>40725</v>
      </c>
      <c r="G164" s="116"/>
      <c r="H164" s="116"/>
      <c r="I164" s="128"/>
      <c r="J164" s="121"/>
    </row>
    <row r="165" spans="1:10" s="107" customFormat="1" ht="11.25" x14ac:dyDescent="0.2">
      <c r="A165" s="163"/>
      <c r="B165" s="164" t="s">
        <v>209</v>
      </c>
      <c r="C165" s="165">
        <v>40664</v>
      </c>
      <c r="D165" s="165">
        <v>40753</v>
      </c>
      <c r="E165" s="165">
        <v>40664</v>
      </c>
      <c r="F165" s="165">
        <v>40756</v>
      </c>
      <c r="G165" s="116"/>
      <c r="H165" s="116"/>
      <c r="I165" s="128"/>
      <c r="J165" s="121"/>
    </row>
    <row r="166" spans="1:10" s="107" customFormat="1" ht="11.25" x14ac:dyDescent="0.2">
      <c r="A166" s="136"/>
      <c r="B166" s="166"/>
      <c r="C166" s="167"/>
      <c r="D166" s="167"/>
      <c r="E166" s="167"/>
      <c r="F166" s="168"/>
      <c r="G166" s="116"/>
      <c r="H166" s="116"/>
      <c r="I166" s="128"/>
      <c r="J166" s="121"/>
    </row>
    <row r="167" spans="1:10" s="107" customFormat="1" ht="11.25" x14ac:dyDescent="0.2">
      <c r="A167" s="136"/>
      <c r="G167" s="116"/>
      <c r="H167" s="116"/>
      <c r="I167" s="128"/>
      <c r="J167" s="121"/>
    </row>
    <row r="168" spans="1:10" x14ac:dyDescent="0.2">
      <c r="A168" s="11"/>
      <c r="C168" s="1"/>
      <c r="F168" s="1"/>
      <c r="I168" s="2"/>
    </row>
    <row r="169" spans="1:10" x14ac:dyDescent="0.2">
      <c r="A169" s="11"/>
      <c r="C169" s="1"/>
      <c r="F169" s="1"/>
      <c r="I169" s="2"/>
    </row>
    <row r="170" spans="1:10" x14ac:dyDescent="0.2">
      <c r="A170" s="11"/>
      <c r="C170" s="1"/>
      <c r="F170" s="1"/>
    </row>
    <row r="171" spans="1:10" x14ac:dyDescent="0.2">
      <c r="A171" s="11"/>
    </row>
    <row r="172" spans="1:10" x14ac:dyDescent="0.2">
      <c r="A172" s="11"/>
      <c r="B172" s="11"/>
      <c r="C172" s="12"/>
      <c r="D172" s="11"/>
      <c r="E172" s="11"/>
      <c r="F172" s="13"/>
      <c r="G172" s="10"/>
    </row>
    <row r="173" spans="1:10" x14ac:dyDescent="0.2">
      <c r="A173" s="11"/>
    </row>
    <row r="174" spans="1:10" x14ac:dyDescent="0.2">
      <c r="A174" s="11"/>
    </row>
    <row r="175" spans="1:10" x14ac:dyDescent="0.2">
      <c r="A175" s="11"/>
    </row>
  </sheetData>
  <mergeCells count="1">
    <mergeCell ref="A1:J2"/>
  </mergeCells>
  <phoneticPr fontId="0" type="noConversion"/>
  <pageMargins left="0.25" right="0.25" top="0.75" bottom="0.75" header="0.3" footer="0.3"/>
  <pageSetup paperSize="9" fitToHeight="2" orientation="portrait" horizontalDpi="4294967293" verticalDpi="4294967293" r:id="rId1"/>
  <headerFooter>
    <oddFooter>&amp;LR Burnham&amp;C&amp;P of &amp;N&amp;R&amp;F &amp;A</oddFooter>
  </headerFooter>
  <rowBreaks count="2" manualBreakCount="2">
    <brk id="56" max="16383" man="1"/>
    <brk id="110" max="16383" man="1"/>
  </rowBreaks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154"/>
  <sheetViews>
    <sheetView zoomScale="115" zoomScaleNormal="115" workbookViewId="0">
      <pane ySplit="2" topLeftCell="A3" activePane="bottomLeft" state="frozen"/>
      <selection pane="bottomLeft" activeCell="L12" sqref="L12"/>
    </sheetView>
  </sheetViews>
  <sheetFormatPr defaultRowHeight="12.75" x14ac:dyDescent="0.2"/>
  <cols>
    <col min="1" max="1" width="4.42578125" style="70" customWidth="1"/>
    <col min="2" max="2" width="31.42578125" style="70" customWidth="1"/>
    <col min="3" max="3" width="10.7109375" style="90" customWidth="1"/>
    <col min="4" max="4" width="9.7109375" style="90" customWidth="1"/>
    <col min="5" max="5" width="9.7109375" style="91" customWidth="1"/>
    <col min="6" max="6" width="2.5703125" style="94" customWidth="1"/>
    <col min="7" max="7" width="10.7109375" style="92" customWidth="1"/>
    <col min="8" max="8" width="9.7109375" style="92" customWidth="1"/>
    <col min="9" max="9" width="9.7109375" style="93" customWidth="1"/>
    <col min="10" max="10" width="8.140625" style="70" customWidth="1"/>
    <col min="11" max="16384" width="9.140625" style="70"/>
  </cols>
  <sheetData>
    <row r="1" spans="1:9" ht="15.75" x14ac:dyDescent="0.25">
      <c r="A1" s="208" t="s">
        <v>416</v>
      </c>
      <c r="B1" s="209"/>
      <c r="C1" s="209"/>
      <c r="D1" s="209"/>
      <c r="E1" s="209"/>
      <c r="F1" s="209"/>
      <c r="G1" s="209"/>
      <c r="H1" s="209"/>
      <c r="I1" s="210"/>
    </row>
    <row r="2" spans="1:9" ht="25.5" x14ac:dyDescent="0.2">
      <c r="A2" s="176"/>
      <c r="B2" s="177"/>
      <c r="C2" s="178" t="s">
        <v>423</v>
      </c>
      <c r="D2" s="178" t="s">
        <v>410</v>
      </c>
      <c r="E2" s="178" t="s">
        <v>414</v>
      </c>
      <c r="F2" s="179"/>
      <c r="G2" s="180" t="s">
        <v>424</v>
      </c>
      <c r="H2" s="180" t="s">
        <v>411</v>
      </c>
      <c r="I2" s="181" t="s">
        <v>415</v>
      </c>
    </row>
    <row r="3" spans="1:9" x14ac:dyDescent="0.2">
      <c r="C3" s="87"/>
      <c r="D3" s="87"/>
      <c r="E3" s="87"/>
      <c r="F3" s="88"/>
      <c r="G3" s="89"/>
      <c r="H3" s="89"/>
      <c r="I3" s="89"/>
    </row>
    <row r="4" spans="1:9" s="95" customFormat="1" x14ac:dyDescent="0.2">
      <c r="A4" s="97" t="s">
        <v>0</v>
      </c>
      <c r="B4" s="97"/>
      <c r="C4" s="113">
        <f>SUM(C5:C18)</f>
        <v>9815.9000000000015</v>
      </c>
      <c r="D4" s="182">
        <f>SUM('Overall Budget'!G5)</f>
        <v>9867.6600000000017</v>
      </c>
      <c r="E4" s="182">
        <f t="shared" ref="E4:E18" si="0">SUM(D4-C4)</f>
        <v>51.760000000000218</v>
      </c>
      <c r="F4" s="183"/>
      <c r="G4" s="114">
        <f>SUM(G5:G18)</f>
        <v>200.94</v>
      </c>
      <c r="H4" s="184">
        <f>SUM('Overall Budget'!H5)</f>
        <v>206.94</v>
      </c>
      <c r="I4" s="184">
        <f t="shared" ref="I4:I18" si="1">SUM(H4-G4)</f>
        <v>6</v>
      </c>
    </row>
    <row r="5" spans="1:9" x14ac:dyDescent="0.2">
      <c r="A5" s="1"/>
      <c r="B5" s="1" t="s">
        <v>1</v>
      </c>
      <c r="C5" s="118">
        <v>719</v>
      </c>
      <c r="D5" s="185">
        <f>SUM('Overall Budget'!G6)</f>
        <v>719</v>
      </c>
      <c r="E5" s="185">
        <f t="shared" si="0"/>
        <v>0</v>
      </c>
      <c r="F5" s="186"/>
      <c r="G5" s="119">
        <v>0</v>
      </c>
      <c r="H5" s="187">
        <f>SUM('Overall Budget'!H6)</f>
        <v>0</v>
      </c>
      <c r="I5" s="187">
        <f t="shared" si="1"/>
        <v>0</v>
      </c>
    </row>
    <row r="6" spans="1:9" x14ac:dyDescent="0.2">
      <c r="A6" s="1"/>
      <c r="B6" s="1" t="s">
        <v>61</v>
      </c>
      <c r="C6" s="118">
        <v>500</v>
      </c>
      <c r="D6" s="185">
        <f>SUM('Overall Budget'!G7)</f>
        <v>500</v>
      </c>
      <c r="E6" s="185">
        <f t="shared" si="0"/>
        <v>0</v>
      </c>
      <c r="F6" s="186"/>
      <c r="G6" s="119">
        <v>0</v>
      </c>
      <c r="H6" s="187">
        <f>SUM('Overall Budget'!H7)</f>
        <v>0</v>
      </c>
      <c r="I6" s="187">
        <f t="shared" si="1"/>
        <v>0</v>
      </c>
    </row>
    <row r="7" spans="1:9" x14ac:dyDescent="0.2">
      <c r="A7" s="1"/>
      <c r="B7" s="1" t="s">
        <v>30</v>
      </c>
      <c r="C7" s="118">
        <v>100</v>
      </c>
      <c r="D7" s="185">
        <f>SUM('Overall Budget'!G8)</f>
        <v>100</v>
      </c>
      <c r="E7" s="185">
        <f t="shared" si="0"/>
        <v>0</v>
      </c>
      <c r="F7" s="186"/>
      <c r="G7" s="119">
        <v>107.5</v>
      </c>
      <c r="H7" s="187">
        <f>SUM('Overall Budget'!H8)</f>
        <v>107.5</v>
      </c>
      <c r="I7" s="187">
        <f t="shared" si="1"/>
        <v>0</v>
      </c>
    </row>
    <row r="8" spans="1:9" x14ac:dyDescent="0.2">
      <c r="A8" s="1"/>
      <c r="B8" s="1" t="s">
        <v>31</v>
      </c>
      <c r="C8" s="118">
        <v>63.24</v>
      </c>
      <c r="D8" s="185">
        <f>SUM('Overall Budget'!G9)</f>
        <v>63.24</v>
      </c>
      <c r="E8" s="185">
        <f t="shared" si="0"/>
        <v>0</v>
      </c>
      <c r="F8" s="186"/>
      <c r="G8" s="119">
        <v>0</v>
      </c>
      <c r="H8" s="187">
        <f>SUM('Overall Budget'!H9)</f>
        <v>0</v>
      </c>
      <c r="I8" s="187">
        <f t="shared" si="1"/>
        <v>0</v>
      </c>
    </row>
    <row r="9" spans="1:9" x14ac:dyDescent="0.2">
      <c r="A9" s="1"/>
      <c r="B9" s="1" t="s">
        <v>72</v>
      </c>
      <c r="C9" s="118">
        <v>515.97</v>
      </c>
      <c r="D9" s="185">
        <f>SUM('Overall Budget'!G10)</f>
        <v>515.97</v>
      </c>
      <c r="E9" s="185">
        <f t="shared" si="0"/>
        <v>0</v>
      </c>
      <c r="F9" s="186"/>
      <c r="G9" s="119">
        <v>3</v>
      </c>
      <c r="H9" s="187">
        <f>SUM('Overall Budget'!H10)</f>
        <v>3</v>
      </c>
      <c r="I9" s="187">
        <f t="shared" si="1"/>
        <v>0</v>
      </c>
    </row>
    <row r="10" spans="1:9" x14ac:dyDescent="0.2">
      <c r="A10" s="1"/>
      <c r="B10" s="1" t="s">
        <v>32</v>
      </c>
      <c r="C10" s="118">
        <v>0</v>
      </c>
      <c r="D10" s="185">
        <f>SUM('Overall Budget'!G11)</f>
        <v>0</v>
      </c>
      <c r="E10" s="185">
        <f t="shared" si="0"/>
        <v>0</v>
      </c>
      <c r="F10" s="186"/>
      <c r="G10" s="119">
        <v>4</v>
      </c>
      <c r="H10" s="187">
        <f>SUM('Overall Budget'!H11)</f>
        <v>10</v>
      </c>
      <c r="I10" s="187">
        <f t="shared" si="1"/>
        <v>6</v>
      </c>
    </row>
    <row r="11" spans="1:9" x14ac:dyDescent="0.2">
      <c r="A11" s="1"/>
      <c r="B11" s="1" t="s">
        <v>364</v>
      </c>
      <c r="C11" s="118">
        <v>4243.29</v>
      </c>
      <c r="D11" s="185">
        <f>SUM('Overall Budget'!G12)</f>
        <v>4243.29</v>
      </c>
      <c r="E11" s="185">
        <f t="shared" si="0"/>
        <v>0</v>
      </c>
      <c r="F11" s="186"/>
      <c r="G11" s="119">
        <v>0</v>
      </c>
      <c r="H11" s="187">
        <f>SUM('Overall Budget'!H12)</f>
        <v>0</v>
      </c>
      <c r="I11" s="187">
        <f t="shared" si="1"/>
        <v>0</v>
      </c>
    </row>
    <row r="12" spans="1:9" x14ac:dyDescent="0.2">
      <c r="A12" s="1"/>
      <c r="B12" s="1" t="s">
        <v>365</v>
      </c>
      <c r="C12" s="118">
        <v>1479.86</v>
      </c>
      <c r="D12" s="185">
        <f>SUM('Overall Budget'!G13)</f>
        <v>1479.86</v>
      </c>
      <c r="E12" s="185">
        <f t="shared" si="0"/>
        <v>0</v>
      </c>
      <c r="F12" s="186"/>
      <c r="G12" s="119">
        <v>0</v>
      </c>
      <c r="H12" s="187">
        <f>SUM('Overall Budget'!H13)</f>
        <v>0</v>
      </c>
      <c r="I12" s="187">
        <f t="shared" si="1"/>
        <v>0</v>
      </c>
    </row>
    <row r="13" spans="1:9" x14ac:dyDescent="0.2">
      <c r="A13" s="1"/>
      <c r="B13" s="1" t="s">
        <v>3</v>
      </c>
      <c r="C13" s="118">
        <v>648.91</v>
      </c>
      <c r="D13" s="185">
        <f>SUM('Overall Budget'!G14)</f>
        <v>648.91</v>
      </c>
      <c r="E13" s="185">
        <f t="shared" si="0"/>
        <v>0</v>
      </c>
      <c r="F13" s="186"/>
      <c r="G13" s="119">
        <v>0</v>
      </c>
      <c r="H13" s="187">
        <f>SUM('Overall Budget'!H14)</f>
        <v>0</v>
      </c>
      <c r="I13" s="187">
        <f t="shared" si="1"/>
        <v>0</v>
      </c>
    </row>
    <row r="14" spans="1:9" x14ac:dyDescent="0.2">
      <c r="A14" s="1"/>
      <c r="B14" s="1" t="s">
        <v>4</v>
      </c>
      <c r="C14" s="118">
        <v>50.6</v>
      </c>
      <c r="D14" s="185">
        <f>SUM('Overall Budget'!G15)</f>
        <v>50.6</v>
      </c>
      <c r="E14" s="185">
        <f t="shared" si="0"/>
        <v>0</v>
      </c>
      <c r="F14" s="186"/>
      <c r="G14" s="119">
        <v>0</v>
      </c>
      <c r="H14" s="187">
        <f>SUM('Overall Budget'!H15)</f>
        <v>0</v>
      </c>
      <c r="I14" s="187">
        <f t="shared" si="1"/>
        <v>0</v>
      </c>
    </row>
    <row r="15" spans="1:9" x14ac:dyDescent="0.2">
      <c r="A15" s="1"/>
      <c r="B15" s="1" t="s">
        <v>5</v>
      </c>
      <c r="C15" s="118">
        <v>303.04000000000002</v>
      </c>
      <c r="D15" s="185">
        <f>SUM('Overall Budget'!G16)</f>
        <v>344.11</v>
      </c>
      <c r="E15" s="185">
        <f t="shared" si="0"/>
        <v>41.069999999999993</v>
      </c>
      <c r="F15" s="186"/>
      <c r="G15" s="119">
        <v>86.44</v>
      </c>
      <c r="H15" s="187">
        <f>SUM('Overall Budget'!H16)</f>
        <v>86.44</v>
      </c>
      <c r="I15" s="187">
        <f t="shared" si="1"/>
        <v>0</v>
      </c>
    </row>
    <row r="16" spans="1:9" x14ac:dyDescent="0.2">
      <c r="A16" s="1"/>
      <c r="B16" s="1" t="s">
        <v>6</v>
      </c>
      <c r="C16" s="118">
        <v>658.01</v>
      </c>
      <c r="D16" s="185">
        <f>SUM('Overall Budget'!G17)</f>
        <v>658.01</v>
      </c>
      <c r="E16" s="185">
        <f t="shared" si="0"/>
        <v>0</v>
      </c>
      <c r="F16" s="186"/>
      <c r="G16" s="119">
        <v>0</v>
      </c>
      <c r="H16" s="187">
        <f>SUM('Overall Budget'!H17)</f>
        <v>0</v>
      </c>
      <c r="I16" s="187">
        <f t="shared" si="1"/>
        <v>0</v>
      </c>
    </row>
    <row r="17" spans="1:12" x14ac:dyDescent="0.2">
      <c r="A17" s="1"/>
      <c r="B17" s="1" t="s">
        <v>7</v>
      </c>
      <c r="C17" s="118">
        <v>319.43</v>
      </c>
      <c r="D17" s="185">
        <f>SUM('Overall Budget'!G18)</f>
        <v>318.93</v>
      </c>
      <c r="E17" s="185">
        <f t="shared" si="0"/>
        <v>-0.5</v>
      </c>
      <c r="F17" s="186"/>
      <c r="G17" s="119">
        <v>0</v>
      </c>
      <c r="H17" s="187">
        <f>SUM('Overall Budget'!H18)</f>
        <v>0</v>
      </c>
      <c r="I17" s="187">
        <f t="shared" si="1"/>
        <v>0</v>
      </c>
    </row>
    <row r="18" spans="1:12" x14ac:dyDescent="0.2">
      <c r="A18" s="1"/>
      <c r="B18" s="1" t="s">
        <v>8</v>
      </c>
      <c r="C18" s="118">
        <v>214.55</v>
      </c>
      <c r="D18" s="185">
        <f>SUM('Overall Budget'!G19)</f>
        <v>225.74</v>
      </c>
      <c r="E18" s="185">
        <f t="shared" si="0"/>
        <v>11.189999999999998</v>
      </c>
      <c r="F18" s="186"/>
      <c r="G18" s="119">
        <v>0</v>
      </c>
      <c r="H18" s="187">
        <f>SUM('Overall Budget'!H19)</f>
        <v>0</v>
      </c>
      <c r="I18" s="187">
        <f t="shared" si="1"/>
        <v>0</v>
      </c>
    </row>
    <row r="19" spans="1:12" x14ac:dyDescent="0.2">
      <c r="A19" s="1"/>
      <c r="B19" s="1"/>
      <c r="C19" s="118"/>
      <c r="D19" s="185"/>
      <c r="E19" s="188"/>
      <c r="F19" s="186"/>
      <c r="G19" s="119"/>
      <c r="H19" s="187"/>
      <c r="I19" s="189"/>
    </row>
    <row r="20" spans="1:12" s="96" customFormat="1" x14ac:dyDescent="0.2">
      <c r="A20" s="97" t="s">
        <v>41</v>
      </c>
      <c r="B20" s="97"/>
      <c r="C20" s="113">
        <f>SUM(C21:C21)</f>
        <v>10899.17</v>
      </c>
      <c r="D20" s="182">
        <f>SUM('Overall Budget'!G21)</f>
        <v>11640.79</v>
      </c>
      <c r="E20" s="182">
        <f>SUM(D20-C20)</f>
        <v>741.6200000000008</v>
      </c>
      <c r="F20" s="132"/>
      <c r="G20" s="114">
        <f>SUM(G21:G21)</f>
        <v>0</v>
      </c>
      <c r="H20" s="184">
        <f>SUM('Overall Budget'!H21)</f>
        <v>0</v>
      </c>
      <c r="I20" s="184">
        <f>SUM(H20-G20)</f>
        <v>0</v>
      </c>
      <c r="L20" s="70"/>
    </row>
    <row r="21" spans="1:12" x14ac:dyDescent="0.2">
      <c r="A21" s="1"/>
      <c r="B21" s="1" t="s">
        <v>58</v>
      </c>
      <c r="C21" s="118">
        <v>10899.17</v>
      </c>
      <c r="D21" s="185">
        <f>SUM('Overall Budget'!G22)</f>
        <v>11640.79</v>
      </c>
      <c r="E21" s="185">
        <f>SUM(D21-C21)</f>
        <v>741.6200000000008</v>
      </c>
      <c r="F21" s="186"/>
      <c r="G21" s="119">
        <v>0</v>
      </c>
      <c r="H21" s="187">
        <f>SUM('Overall Budget'!H22)</f>
        <v>0</v>
      </c>
      <c r="I21" s="189">
        <f>SUM(H21-G21)</f>
        <v>0</v>
      </c>
      <c r="L21" s="96"/>
    </row>
    <row r="22" spans="1:12" x14ac:dyDescent="0.2">
      <c r="A22" s="1"/>
      <c r="B22" s="1"/>
      <c r="C22" s="118"/>
      <c r="D22" s="185"/>
      <c r="E22" s="188"/>
      <c r="F22" s="186"/>
      <c r="G22" s="119"/>
      <c r="H22" s="187"/>
      <c r="I22" s="189"/>
    </row>
    <row r="23" spans="1:12" s="96" customFormat="1" x14ac:dyDescent="0.2">
      <c r="A23" s="97" t="s">
        <v>10</v>
      </c>
      <c r="B23" s="97"/>
      <c r="C23" s="113">
        <v>105</v>
      </c>
      <c r="D23" s="182">
        <f>SUM('Overall Budget'!G24)</f>
        <v>105</v>
      </c>
      <c r="E23" s="182">
        <f>SUM(D23-C23)</f>
        <v>0</v>
      </c>
      <c r="F23" s="132"/>
      <c r="G23" s="114">
        <v>0</v>
      </c>
      <c r="H23" s="184">
        <f>SUM('Overall Budget'!H24)</f>
        <v>0</v>
      </c>
      <c r="I23" s="184">
        <f>SUM(H23-G23)</f>
        <v>0</v>
      </c>
      <c r="L23" s="70"/>
    </row>
    <row r="24" spans="1:12" x14ac:dyDescent="0.2">
      <c r="A24" s="1"/>
      <c r="B24" s="1"/>
      <c r="C24" s="118"/>
      <c r="D24" s="185"/>
      <c r="E24" s="188"/>
      <c r="F24" s="186"/>
      <c r="G24" s="119"/>
      <c r="H24" s="187"/>
      <c r="I24" s="189"/>
      <c r="L24" s="96"/>
    </row>
    <row r="25" spans="1:12" s="96" customFormat="1" x14ac:dyDescent="0.2">
      <c r="A25" s="97" t="s">
        <v>23</v>
      </c>
      <c r="B25" s="97"/>
      <c r="C25" s="113">
        <v>0</v>
      </c>
      <c r="D25" s="182">
        <f>SUM('Overall Budget'!G26)</f>
        <v>0</v>
      </c>
      <c r="E25" s="182">
        <f>SUM(D25-C25)</f>
        <v>0</v>
      </c>
      <c r="F25" s="132"/>
      <c r="G25" s="114">
        <v>0</v>
      </c>
      <c r="H25" s="184">
        <f>SUM('Overall Budget'!H26)</f>
        <v>0</v>
      </c>
      <c r="I25" s="184">
        <f>SUM(H25-G25)</f>
        <v>0</v>
      </c>
      <c r="L25" s="70"/>
    </row>
    <row r="26" spans="1:12" x14ac:dyDescent="0.2">
      <c r="A26" s="1"/>
      <c r="B26" s="1"/>
      <c r="C26" s="118"/>
      <c r="D26" s="185"/>
      <c r="E26" s="188"/>
      <c r="F26" s="186"/>
      <c r="G26" s="119"/>
      <c r="H26" s="187"/>
      <c r="I26" s="189"/>
      <c r="L26" s="96"/>
    </row>
    <row r="27" spans="1:12" s="96" customFormat="1" x14ac:dyDescent="0.2">
      <c r="A27" s="97" t="s">
        <v>27</v>
      </c>
      <c r="B27" s="97"/>
      <c r="C27" s="113">
        <v>0</v>
      </c>
      <c r="D27" s="182">
        <f>SUM('Overall Budget'!G28)</f>
        <v>150</v>
      </c>
      <c r="E27" s="182">
        <f>SUM(D27-C27)</f>
        <v>150</v>
      </c>
      <c r="F27" s="132"/>
      <c r="G27" s="114">
        <v>150</v>
      </c>
      <c r="H27" s="184">
        <f>SUM('Overall Budget'!H28)</f>
        <v>150</v>
      </c>
      <c r="I27" s="184">
        <f>SUM(H27-G27)</f>
        <v>0</v>
      </c>
      <c r="L27" s="70"/>
    </row>
    <row r="28" spans="1:12" x14ac:dyDescent="0.2">
      <c r="A28" s="1"/>
      <c r="B28" s="1"/>
      <c r="C28" s="118"/>
      <c r="D28" s="185"/>
      <c r="E28" s="188"/>
      <c r="F28" s="186"/>
      <c r="G28" s="119"/>
      <c r="H28" s="187"/>
      <c r="I28" s="189"/>
      <c r="L28" s="96"/>
    </row>
    <row r="29" spans="1:12" s="96" customFormat="1" x14ac:dyDescent="0.2">
      <c r="A29" s="97" t="s">
        <v>26</v>
      </c>
      <c r="B29" s="97"/>
      <c r="C29" s="113">
        <v>0</v>
      </c>
      <c r="D29" s="182">
        <f>SUM('Overall Budget'!G30)</f>
        <v>0</v>
      </c>
      <c r="E29" s="182">
        <f>SUM(D29-C29)</f>
        <v>0</v>
      </c>
      <c r="F29" s="132"/>
      <c r="G29" s="114">
        <v>0</v>
      </c>
      <c r="H29" s="184">
        <f>SUM('Overall Budget'!H30)</f>
        <v>0</v>
      </c>
      <c r="I29" s="184">
        <f>SUM(H29-G29)</f>
        <v>0</v>
      </c>
      <c r="L29" s="70"/>
    </row>
    <row r="30" spans="1:12" x14ac:dyDescent="0.2">
      <c r="A30" s="2"/>
      <c r="B30" s="2"/>
      <c r="C30" s="131"/>
      <c r="D30" s="185"/>
      <c r="E30" s="188"/>
      <c r="F30" s="186"/>
      <c r="G30" s="123"/>
      <c r="H30" s="187"/>
      <c r="I30" s="189"/>
      <c r="L30" s="96"/>
    </row>
    <row r="31" spans="1:12" s="96" customFormat="1" x14ac:dyDescent="0.2">
      <c r="A31" s="97" t="s">
        <v>15</v>
      </c>
      <c r="B31" s="97"/>
      <c r="C31" s="113">
        <v>0.1</v>
      </c>
      <c r="D31" s="182">
        <f>SUM('Overall Budget'!G32)</f>
        <v>0.1</v>
      </c>
      <c r="E31" s="182">
        <f>SUM(D31-C31)</f>
        <v>0</v>
      </c>
      <c r="F31" s="132"/>
      <c r="G31" s="114">
        <v>0</v>
      </c>
      <c r="H31" s="184">
        <f>SUM('Overall Budget'!H32)</f>
        <v>0</v>
      </c>
      <c r="I31" s="184">
        <f>SUM(H31-G31)</f>
        <v>0</v>
      </c>
      <c r="L31" s="70"/>
    </row>
    <row r="32" spans="1:12" x14ac:dyDescent="0.2">
      <c r="A32" s="2"/>
      <c r="B32" s="2"/>
      <c r="C32" s="131"/>
      <c r="D32" s="185"/>
      <c r="E32" s="188"/>
      <c r="F32" s="186"/>
      <c r="G32" s="123"/>
      <c r="H32" s="187"/>
      <c r="I32" s="189"/>
      <c r="L32" s="96"/>
    </row>
    <row r="33" spans="1:12" s="96" customFormat="1" x14ac:dyDescent="0.2">
      <c r="A33" s="97" t="s">
        <v>38</v>
      </c>
      <c r="B33" s="97"/>
      <c r="C33" s="113">
        <f>SUM(C34:C35)</f>
        <v>0</v>
      </c>
      <c r="D33" s="182">
        <f>SUM('Overall Budget'!G34)</f>
        <v>52.07</v>
      </c>
      <c r="E33" s="182">
        <f>SUM(D33-C33)</f>
        <v>52.07</v>
      </c>
      <c r="F33" s="132"/>
      <c r="G33" s="114">
        <f>SUM(G34:G35)</f>
        <v>41.739999999999995</v>
      </c>
      <c r="H33" s="184">
        <f>SUM('Overall Budget'!H34)</f>
        <v>52.07</v>
      </c>
      <c r="I33" s="184">
        <f>SUM(H33-G33)</f>
        <v>10.330000000000005</v>
      </c>
      <c r="L33" s="70"/>
    </row>
    <row r="34" spans="1:12" x14ac:dyDescent="0.2">
      <c r="A34" s="2"/>
      <c r="B34" s="1" t="s">
        <v>39</v>
      </c>
      <c r="C34" s="118">
        <v>0</v>
      </c>
      <c r="D34" s="185">
        <f>SUM('Overall Budget'!G35)</f>
        <v>36.74</v>
      </c>
      <c r="E34" s="185">
        <f>SUM(D34-C34)</f>
        <v>36.74</v>
      </c>
      <c r="F34" s="186"/>
      <c r="G34" s="119">
        <v>29.72</v>
      </c>
      <c r="H34" s="187">
        <f>SUM('Overall Budget'!H35)</f>
        <v>36.74</v>
      </c>
      <c r="I34" s="187">
        <f>SUM(H34-G34)</f>
        <v>7.0200000000000031</v>
      </c>
      <c r="L34" s="96"/>
    </row>
    <row r="35" spans="1:12" x14ac:dyDescent="0.2">
      <c r="A35" s="2"/>
      <c r="B35" s="1" t="s">
        <v>40</v>
      </c>
      <c r="C35" s="118">
        <v>0</v>
      </c>
      <c r="D35" s="185">
        <f>SUM('Overall Budget'!G36)</f>
        <v>15.33</v>
      </c>
      <c r="E35" s="185">
        <f>SUM(D35-C35)</f>
        <v>15.33</v>
      </c>
      <c r="F35" s="186"/>
      <c r="G35" s="119">
        <v>12.02</v>
      </c>
      <c r="H35" s="187">
        <f>SUM('Overall Budget'!H36)</f>
        <v>15.33</v>
      </c>
      <c r="I35" s="187">
        <f>SUM(H35-G35)</f>
        <v>3.3100000000000005</v>
      </c>
    </row>
    <row r="36" spans="1:12" x14ac:dyDescent="0.2">
      <c r="A36" s="2"/>
      <c r="B36" s="1"/>
      <c r="C36" s="118"/>
      <c r="D36" s="185"/>
      <c r="E36" s="188"/>
      <c r="F36" s="186"/>
      <c r="G36" s="119"/>
      <c r="H36" s="187"/>
      <c r="I36" s="189"/>
    </row>
    <row r="37" spans="1:12" s="96" customFormat="1" x14ac:dyDescent="0.2">
      <c r="A37" s="97" t="s">
        <v>418</v>
      </c>
      <c r="B37" s="97"/>
      <c r="C37" s="113">
        <v>0</v>
      </c>
      <c r="D37" s="182">
        <f>SUM('Overall Budget'!G38)</f>
        <v>916.66</v>
      </c>
      <c r="E37" s="182">
        <f>SUM(D37-C37)</f>
        <v>916.66</v>
      </c>
      <c r="F37" s="132"/>
      <c r="G37" s="114">
        <v>916.66</v>
      </c>
      <c r="H37" s="184">
        <f>SUM('Overall Budget'!H38)</f>
        <v>916.66</v>
      </c>
      <c r="I37" s="184">
        <f>SUM(H37-G37)</f>
        <v>0</v>
      </c>
      <c r="L37" s="70"/>
    </row>
    <row r="38" spans="1:12" x14ac:dyDescent="0.2">
      <c r="A38" s="1"/>
      <c r="B38" s="1"/>
      <c r="C38" s="118"/>
      <c r="D38" s="185"/>
      <c r="E38" s="188"/>
      <c r="F38" s="186"/>
      <c r="G38" s="119"/>
      <c r="H38" s="187"/>
      <c r="I38" s="189"/>
      <c r="L38" s="96"/>
    </row>
    <row r="39" spans="1:12" s="96" customFormat="1" x14ac:dyDescent="0.2">
      <c r="A39" s="97" t="s">
        <v>12</v>
      </c>
      <c r="B39" s="97"/>
      <c r="C39" s="113">
        <v>0</v>
      </c>
      <c r="D39" s="182">
        <f>SUM('Overall Budget'!G40)</f>
        <v>0</v>
      </c>
      <c r="E39" s="182">
        <f>SUM(D39-C39)</f>
        <v>0</v>
      </c>
      <c r="F39" s="132"/>
      <c r="G39" s="114">
        <v>0</v>
      </c>
      <c r="H39" s="184">
        <f>SUM('Overall Budget'!H40)</f>
        <v>0</v>
      </c>
      <c r="I39" s="184">
        <f>SUM(H39-G39)</f>
        <v>0</v>
      </c>
      <c r="L39" s="70"/>
    </row>
    <row r="40" spans="1:12" x14ac:dyDescent="0.2">
      <c r="A40" s="1"/>
      <c r="B40" s="1"/>
      <c r="C40" s="118"/>
      <c r="D40" s="185"/>
      <c r="E40" s="188"/>
      <c r="F40" s="186"/>
      <c r="G40" s="119"/>
      <c r="H40" s="187"/>
      <c r="I40" s="189"/>
      <c r="L40" s="96"/>
    </row>
    <row r="41" spans="1:12" s="96" customFormat="1" x14ac:dyDescent="0.2">
      <c r="A41" s="97" t="s">
        <v>11</v>
      </c>
      <c r="B41" s="97"/>
      <c r="C41" s="113">
        <v>0</v>
      </c>
      <c r="D41" s="182">
        <f>SUM('Overall Budget'!G42)</f>
        <v>0</v>
      </c>
      <c r="E41" s="182">
        <f>SUM(D41-C41)</f>
        <v>0</v>
      </c>
      <c r="F41" s="132"/>
      <c r="G41" s="114">
        <v>0</v>
      </c>
      <c r="H41" s="184">
        <f>SUM('Overall Budget'!H42)</f>
        <v>0</v>
      </c>
      <c r="I41" s="184">
        <f>SUM(H41-G41)</f>
        <v>0</v>
      </c>
      <c r="L41" s="70"/>
    </row>
    <row r="42" spans="1:12" x14ac:dyDescent="0.2">
      <c r="A42" s="1"/>
      <c r="B42" s="1"/>
      <c r="C42" s="118"/>
      <c r="D42" s="185"/>
      <c r="E42" s="188"/>
      <c r="F42" s="186"/>
      <c r="G42" s="119"/>
      <c r="H42" s="187"/>
      <c r="I42" s="189"/>
      <c r="L42" s="96"/>
    </row>
    <row r="43" spans="1:12" s="96" customFormat="1" x14ac:dyDescent="0.2">
      <c r="A43" s="97" t="s">
        <v>24</v>
      </c>
      <c r="B43" s="97"/>
      <c r="C43" s="113">
        <v>36</v>
      </c>
      <c r="D43" s="182">
        <f>SUM('Overall Budget'!G44)</f>
        <v>36</v>
      </c>
      <c r="E43" s="182">
        <f>SUM(D43-C43)</f>
        <v>0</v>
      </c>
      <c r="F43" s="132"/>
      <c r="G43" s="114">
        <v>0</v>
      </c>
      <c r="H43" s="184">
        <f>SUM('Overall Budget'!H44)</f>
        <v>36</v>
      </c>
      <c r="I43" s="184">
        <f>SUM(H43-G43)</f>
        <v>36</v>
      </c>
      <c r="L43" s="70"/>
    </row>
    <row r="44" spans="1:12" x14ac:dyDescent="0.2">
      <c r="A44" s="1"/>
      <c r="B44" s="1"/>
      <c r="C44" s="118"/>
      <c r="D44" s="185"/>
      <c r="E44" s="188"/>
      <c r="F44" s="186"/>
      <c r="G44" s="119"/>
      <c r="H44" s="187"/>
      <c r="I44" s="189"/>
      <c r="L44" s="96"/>
    </row>
    <row r="45" spans="1:12" s="96" customFormat="1" x14ac:dyDescent="0.2">
      <c r="A45" s="97" t="s">
        <v>25</v>
      </c>
      <c r="B45" s="97"/>
      <c r="C45" s="113">
        <f>SUM(C46:C46)</f>
        <v>0</v>
      </c>
      <c r="D45" s="182"/>
      <c r="E45" s="182"/>
      <c r="F45" s="132"/>
      <c r="G45" s="114">
        <f>SUM(G46:G46)</f>
        <v>940</v>
      </c>
      <c r="H45" s="184"/>
      <c r="I45" s="184"/>
      <c r="L45" s="70"/>
    </row>
    <row r="46" spans="1:12" x14ac:dyDescent="0.2">
      <c r="A46" s="2"/>
      <c r="B46" s="1" t="s">
        <v>42</v>
      </c>
      <c r="C46" s="118">
        <v>0</v>
      </c>
      <c r="D46" s="185">
        <f>SUM('Overall Budget'!G47)</f>
        <v>0</v>
      </c>
      <c r="E46" s="185">
        <f>SUM(D46-C46)</f>
        <v>0</v>
      </c>
      <c r="F46" s="186"/>
      <c r="G46" s="119">
        <v>940</v>
      </c>
      <c r="H46" s="187">
        <f>SUM('Overall Budget'!H47)</f>
        <v>940</v>
      </c>
      <c r="I46" s="187">
        <f>SUM(H46-G46)</f>
        <v>0</v>
      </c>
      <c r="L46" s="96"/>
    </row>
    <row r="47" spans="1:12" x14ac:dyDescent="0.2">
      <c r="A47" s="2"/>
      <c r="B47" s="2"/>
      <c r="C47" s="131"/>
      <c r="D47" s="185"/>
      <c r="E47" s="188"/>
      <c r="F47" s="186"/>
      <c r="G47" s="123"/>
      <c r="H47" s="187"/>
      <c r="I47" s="189"/>
    </row>
    <row r="48" spans="1:12" s="96" customFormat="1" x14ac:dyDescent="0.2">
      <c r="A48" s="97" t="s">
        <v>13</v>
      </c>
      <c r="B48" s="97"/>
      <c r="C48" s="113">
        <f>SUM(C49:C50)</f>
        <v>885</v>
      </c>
      <c r="D48" s="182">
        <f>SUM('Overall Budget'!G49)</f>
        <v>1015</v>
      </c>
      <c r="E48" s="182">
        <f>SUM(D48-C48)</f>
        <v>130</v>
      </c>
      <c r="F48" s="132"/>
      <c r="G48" s="114">
        <f>SUM(G49:G50)</f>
        <v>0</v>
      </c>
      <c r="H48" s="184">
        <f>SUM('Overall Budget'!H49)</f>
        <v>0</v>
      </c>
      <c r="I48" s="184">
        <f>SUM(H48-G48)</f>
        <v>0</v>
      </c>
      <c r="L48" s="70"/>
    </row>
    <row r="49" spans="1:12" x14ac:dyDescent="0.2">
      <c r="A49" s="2"/>
      <c r="B49" s="1" t="s">
        <v>45</v>
      </c>
      <c r="C49" s="118">
        <v>885</v>
      </c>
      <c r="D49" s="185">
        <f>SUM('Overall Budget'!G50)</f>
        <v>1015</v>
      </c>
      <c r="E49" s="185">
        <f>SUM(D49-C49)</f>
        <v>130</v>
      </c>
      <c r="F49" s="186"/>
      <c r="G49" s="119">
        <v>0</v>
      </c>
      <c r="H49" s="187">
        <f>SUM('Overall Budget'!H50)</f>
        <v>0</v>
      </c>
      <c r="I49" s="187">
        <f>SUM(H49-G49)</f>
        <v>0</v>
      </c>
      <c r="L49" s="96"/>
    </row>
    <row r="50" spans="1:12" x14ac:dyDescent="0.2">
      <c r="A50" s="1"/>
      <c r="B50" s="1" t="s">
        <v>46</v>
      </c>
      <c r="C50" s="118">
        <v>0</v>
      </c>
      <c r="D50" s="185">
        <f>SUM('Overall Budget'!G51)</f>
        <v>0</v>
      </c>
      <c r="E50" s="185">
        <f>SUM(D50-C50)</f>
        <v>0</v>
      </c>
      <c r="F50" s="186"/>
      <c r="G50" s="119">
        <v>0</v>
      </c>
      <c r="H50" s="187">
        <f>SUM('Overall Budget'!H51)</f>
        <v>0</v>
      </c>
      <c r="I50" s="187">
        <f>SUM(H50-G50)</f>
        <v>0</v>
      </c>
    </row>
    <row r="51" spans="1:12" x14ac:dyDescent="0.2">
      <c r="A51" s="1"/>
      <c r="B51" s="1"/>
      <c r="C51" s="118"/>
      <c r="D51" s="185"/>
      <c r="E51" s="188"/>
      <c r="F51" s="186"/>
      <c r="G51" s="119"/>
      <c r="H51" s="187"/>
      <c r="I51" s="189"/>
    </row>
    <row r="52" spans="1:12" s="96" customFormat="1" x14ac:dyDescent="0.2">
      <c r="A52" s="97" t="s">
        <v>14</v>
      </c>
      <c r="B52" s="97"/>
      <c r="C52" s="113">
        <f>SUM(C53:C55)</f>
        <v>1439.1599999999999</v>
      </c>
      <c r="D52" s="182">
        <f>SUM('Overall Budget'!G53)</f>
        <v>1457.2199999999998</v>
      </c>
      <c r="E52" s="182">
        <f>SUM(D52-C52)</f>
        <v>18.059999999999945</v>
      </c>
      <c r="F52" s="132"/>
      <c r="G52" s="114">
        <f>SUM(G53:G55)</f>
        <v>856.21</v>
      </c>
      <c r="H52" s="184">
        <f>SUM('Overall Budget'!H53)</f>
        <v>856.21</v>
      </c>
      <c r="I52" s="184">
        <f>SUM(H52-G52)</f>
        <v>0</v>
      </c>
      <c r="L52" s="70"/>
    </row>
    <row r="53" spans="1:12" x14ac:dyDescent="0.2">
      <c r="A53" s="1"/>
      <c r="B53" s="1" t="s">
        <v>33</v>
      </c>
      <c r="C53" s="118">
        <v>0</v>
      </c>
      <c r="D53" s="185">
        <f>SUM('Overall Budget'!G54)</f>
        <v>0</v>
      </c>
      <c r="E53" s="185">
        <f>SUM(D53-C53)</f>
        <v>0</v>
      </c>
      <c r="F53" s="186"/>
      <c r="G53" s="119">
        <v>856.21</v>
      </c>
      <c r="H53" s="187">
        <f>SUM('Overall Budget'!H54)</f>
        <v>856.21</v>
      </c>
      <c r="I53" s="187">
        <f>SUM(H53-G53)</f>
        <v>0</v>
      </c>
      <c r="L53" s="96"/>
    </row>
    <row r="54" spans="1:12" x14ac:dyDescent="0.2">
      <c r="A54" s="1"/>
      <c r="B54" s="1" t="s">
        <v>49</v>
      </c>
      <c r="C54" s="118">
        <v>1039.32</v>
      </c>
      <c r="D54" s="185">
        <f>SUM('Overall Budget'!G55)</f>
        <v>1039.32</v>
      </c>
      <c r="E54" s="185">
        <f>SUM(D54-C54)</f>
        <v>0</v>
      </c>
      <c r="F54" s="186"/>
      <c r="G54" s="119">
        <v>0</v>
      </c>
      <c r="H54" s="187">
        <f>SUM('Overall Budget'!H55)</f>
        <v>0</v>
      </c>
      <c r="I54" s="187">
        <f>SUM(H54-G54)</f>
        <v>0</v>
      </c>
    </row>
    <row r="55" spans="1:12" x14ac:dyDescent="0.2">
      <c r="A55" s="1"/>
      <c r="B55" s="1" t="s">
        <v>48</v>
      </c>
      <c r="C55" s="118">
        <v>399.84</v>
      </c>
      <c r="D55" s="185">
        <f>SUM('Overall Budget'!G56)</f>
        <v>417.9</v>
      </c>
      <c r="E55" s="185">
        <f>SUM(D55-C55)</f>
        <v>18.060000000000002</v>
      </c>
      <c r="F55" s="186"/>
      <c r="G55" s="119">
        <v>0</v>
      </c>
      <c r="H55" s="187">
        <f>SUM('Overall Budget'!H56)</f>
        <v>0</v>
      </c>
      <c r="I55" s="187">
        <f>SUM(H55-G55)</f>
        <v>0</v>
      </c>
    </row>
    <row r="56" spans="1:12" x14ac:dyDescent="0.2">
      <c r="A56" s="1"/>
      <c r="B56" s="1"/>
      <c r="C56" s="116"/>
      <c r="D56" s="185"/>
      <c r="E56" s="188"/>
      <c r="F56" s="186"/>
      <c r="G56" s="117"/>
      <c r="H56" s="187"/>
      <c r="I56" s="189"/>
    </row>
    <row r="57" spans="1:12" s="96" customFormat="1" x14ac:dyDescent="0.2">
      <c r="A57" s="97" t="s">
        <v>377</v>
      </c>
      <c r="B57" s="97"/>
      <c r="C57" s="113">
        <f>SUM(C58:C75)</f>
        <v>5632.03</v>
      </c>
      <c r="D57" s="182">
        <f>SUM('Overall Budget'!G58)</f>
        <v>5555.4299999999994</v>
      </c>
      <c r="E57" s="182">
        <f t="shared" ref="E57:E66" si="2">SUM(D57-C57)</f>
        <v>-76.600000000000364</v>
      </c>
      <c r="F57" s="132"/>
      <c r="G57" s="114">
        <f>SUM(G58:G75)</f>
        <v>1684.3</v>
      </c>
      <c r="H57" s="184">
        <f>SUM('Overall Budget'!H58)</f>
        <v>1684.3</v>
      </c>
      <c r="I57" s="184">
        <f t="shared" ref="I57:I66" si="3">SUM(H57-G57)</f>
        <v>0</v>
      </c>
      <c r="L57" s="70"/>
    </row>
    <row r="58" spans="1:12" x14ac:dyDescent="0.2">
      <c r="A58" s="1"/>
      <c r="B58" s="1" t="s">
        <v>227</v>
      </c>
      <c r="C58" s="118">
        <v>0</v>
      </c>
      <c r="D58" s="185">
        <f>SUM('Overall Budget'!G59)</f>
        <v>0</v>
      </c>
      <c r="E58" s="185">
        <f t="shared" si="2"/>
        <v>0</v>
      </c>
      <c r="F58" s="186"/>
      <c r="G58" s="119">
        <v>0</v>
      </c>
      <c r="H58" s="187">
        <f>SUM('Overall Budget'!H59)</f>
        <v>0</v>
      </c>
      <c r="I58" s="187">
        <f t="shared" si="3"/>
        <v>0</v>
      </c>
      <c r="L58" s="96"/>
    </row>
    <row r="59" spans="1:12" x14ac:dyDescent="0.2">
      <c r="A59" s="1"/>
      <c r="B59" s="1" t="s">
        <v>228</v>
      </c>
      <c r="C59" s="118">
        <v>564.44000000000005</v>
      </c>
      <c r="D59" s="185">
        <f>SUM('Overall Budget'!G60)</f>
        <v>564.44000000000005</v>
      </c>
      <c r="E59" s="185">
        <f t="shared" si="2"/>
        <v>0</v>
      </c>
      <c r="F59" s="186"/>
      <c r="G59" s="119">
        <v>0</v>
      </c>
      <c r="H59" s="187">
        <f>SUM('Overall Budget'!H60)</f>
        <v>0</v>
      </c>
      <c r="I59" s="187">
        <f t="shared" si="3"/>
        <v>0</v>
      </c>
    </row>
    <row r="60" spans="1:12" x14ac:dyDescent="0.2">
      <c r="A60" s="1"/>
      <c r="B60" s="1" t="s">
        <v>229</v>
      </c>
      <c r="C60" s="118">
        <v>231.91</v>
      </c>
      <c r="D60" s="185">
        <f>SUM('Overall Budget'!G61)</f>
        <v>231.91</v>
      </c>
      <c r="E60" s="185">
        <f t="shared" si="2"/>
        <v>0</v>
      </c>
      <c r="F60" s="186"/>
      <c r="G60" s="119">
        <v>40</v>
      </c>
      <c r="H60" s="187">
        <f>SUM('Overall Budget'!H61)</f>
        <v>40</v>
      </c>
      <c r="I60" s="187">
        <f t="shared" si="3"/>
        <v>0</v>
      </c>
    </row>
    <row r="61" spans="1:12" x14ac:dyDescent="0.2">
      <c r="A61" s="1"/>
      <c r="B61" s="1" t="s">
        <v>230</v>
      </c>
      <c r="C61" s="118">
        <v>1278.55</v>
      </c>
      <c r="D61" s="185">
        <f>SUM('Overall Budget'!G62)</f>
        <v>1176.55</v>
      </c>
      <c r="E61" s="185">
        <f t="shared" si="2"/>
        <v>-102</v>
      </c>
      <c r="F61" s="186"/>
      <c r="G61" s="119">
        <v>0</v>
      </c>
      <c r="H61" s="187">
        <f>SUM('Overall Budget'!H62)</f>
        <v>0</v>
      </c>
      <c r="I61" s="187">
        <f t="shared" si="3"/>
        <v>0</v>
      </c>
    </row>
    <row r="62" spans="1:12" x14ac:dyDescent="0.2">
      <c r="A62" s="1"/>
      <c r="B62" s="1" t="s">
        <v>362</v>
      </c>
      <c r="C62" s="118">
        <v>81.48</v>
      </c>
      <c r="D62" s="185">
        <f>SUM('Overall Budget'!G63)</f>
        <v>81.48</v>
      </c>
      <c r="E62" s="185">
        <f t="shared" si="2"/>
        <v>0</v>
      </c>
      <c r="F62" s="186"/>
      <c r="G62" s="119">
        <v>0</v>
      </c>
      <c r="H62" s="187">
        <f>SUM('Overall Budget'!H63)</f>
        <v>0</v>
      </c>
      <c r="I62" s="187">
        <f t="shared" si="3"/>
        <v>0</v>
      </c>
    </row>
    <row r="63" spans="1:12" x14ac:dyDescent="0.2">
      <c r="A63" s="1"/>
      <c r="B63" s="1" t="s">
        <v>363</v>
      </c>
      <c r="C63" s="118">
        <v>155.88</v>
      </c>
      <c r="D63" s="185">
        <f>SUM('Overall Budget'!G64)</f>
        <v>155.88</v>
      </c>
      <c r="E63" s="185">
        <f t="shared" si="2"/>
        <v>0</v>
      </c>
      <c r="F63" s="186"/>
      <c r="G63" s="119">
        <v>0</v>
      </c>
      <c r="H63" s="187">
        <f>SUM('Overall Budget'!H64)</f>
        <v>0</v>
      </c>
      <c r="I63" s="187">
        <f t="shared" si="3"/>
        <v>0</v>
      </c>
    </row>
    <row r="64" spans="1:12" x14ac:dyDescent="0.2">
      <c r="A64" s="1"/>
      <c r="B64" s="1" t="s">
        <v>376</v>
      </c>
      <c r="C64" s="118">
        <v>0</v>
      </c>
      <c r="D64" s="185">
        <f>SUM('Overall Budget'!G65)</f>
        <v>0</v>
      </c>
      <c r="E64" s="185">
        <f t="shared" si="2"/>
        <v>0</v>
      </c>
      <c r="F64" s="186"/>
      <c r="G64" s="119">
        <v>0</v>
      </c>
      <c r="H64" s="187">
        <f>SUM('Overall Budget'!H65)</f>
        <v>0</v>
      </c>
      <c r="I64" s="187">
        <f t="shared" si="3"/>
        <v>0</v>
      </c>
    </row>
    <row r="65" spans="1:12" x14ac:dyDescent="0.2">
      <c r="A65" s="1"/>
      <c r="B65" s="1" t="s">
        <v>231</v>
      </c>
      <c r="C65" s="118">
        <v>71.430000000000007</v>
      </c>
      <c r="D65" s="185">
        <f>SUM('Overall Budget'!G66)</f>
        <v>71.430000000000007</v>
      </c>
      <c r="E65" s="185">
        <f t="shared" si="2"/>
        <v>0</v>
      </c>
      <c r="F65" s="186"/>
      <c r="G65" s="119">
        <v>0</v>
      </c>
      <c r="H65" s="187">
        <f>SUM('Overall Budget'!H66)</f>
        <v>0</v>
      </c>
      <c r="I65" s="187">
        <f t="shared" si="3"/>
        <v>0</v>
      </c>
    </row>
    <row r="66" spans="1:12" x14ac:dyDescent="0.2">
      <c r="A66" s="1"/>
      <c r="B66" s="1" t="s">
        <v>232</v>
      </c>
      <c r="C66" s="118">
        <v>130.26</v>
      </c>
      <c r="D66" s="185">
        <f>SUM('Overall Budget'!G67)</f>
        <v>130.26</v>
      </c>
      <c r="E66" s="185">
        <f t="shared" si="2"/>
        <v>0</v>
      </c>
      <c r="F66" s="186"/>
      <c r="G66" s="119">
        <v>0</v>
      </c>
      <c r="H66" s="187">
        <f>SUM('Overall Budget'!H67)</f>
        <v>0</v>
      </c>
      <c r="I66" s="187">
        <f t="shared" si="3"/>
        <v>0</v>
      </c>
    </row>
    <row r="67" spans="1:12" x14ac:dyDescent="0.2">
      <c r="A67" s="1"/>
      <c r="B67" s="1"/>
      <c r="C67" s="118"/>
      <c r="D67" s="185"/>
      <c r="E67" s="185"/>
      <c r="F67" s="186"/>
      <c r="G67" s="119"/>
      <c r="H67" s="187"/>
      <c r="I67" s="187"/>
    </row>
    <row r="68" spans="1:12" x14ac:dyDescent="0.2">
      <c r="A68" s="1"/>
      <c r="B68" s="1" t="s">
        <v>233</v>
      </c>
      <c r="C68" s="118">
        <v>393.12</v>
      </c>
      <c r="D68" s="185">
        <f>SUM('Overall Budget'!G69)</f>
        <v>393.12</v>
      </c>
      <c r="E68" s="185">
        <f t="shared" ref="E68:E75" si="4">SUM(D68-C68)</f>
        <v>0</v>
      </c>
      <c r="F68" s="186"/>
      <c r="G68" s="119">
        <v>0</v>
      </c>
      <c r="H68" s="187">
        <f>SUM('Overall Budget'!H69)</f>
        <v>0</v>
      </c>
      <c r="I68" s="187">
        <f t="shared" ref="I68:I75" si="5">SUM(H68-G68)</f>
        <v>0</v>
      </c>
    </row>
    <row r="69" spans="1:12" x14ac:dyDescent="0.2">
      <c r="A69" s="1"/>
      <c r="B69" s="1" t="s">
        <v>234</v>
      </c>
      <c r="C69" s="118">
        <v>656.85</v>
      </c>
      <c r="D69" s="185">
        <f>SUM('Overall Budget'!G70)</f>
        <v>656.85</v>
      </c>
      <c r="E69" s="185">
        <f t="shared" si="4"/>
        <v>0</v>
      </c>
      <c r="F69" s="186"/>
      <c r="G69" s="119">
        <v>148.30000000000001</v>
      </c>
      <c r="H69" s="187">
        <f>SUM('Overall Budget'!H70)</f>
        <v>148.30000000000001</v>
      </c>
      <c r="I69" s="187">
        <f t="shared" si="5"/>
        <v>0</v>
      </c>
    </row>
    <row r="70" spans="1:12" x14ac:dyDescent="0.2">
      <c r="A70" s="1"/>
      <c r="B70" s="1" t="s">
        <v>235</v>
      </c>
      <c r="C70" s="118">
        <v>804</v>
      </c>
      <c r="D70" s="185">
        <f>SUM('Overall Budget'!G71)</f>
        <v>801.76</v>
      </c>
      <c r="E70" s="185">
        <f t="shared" si="4"/>
        <v>-2.2400000000000091</v>
      </c>
      <c r="F70" s="186"/>
      <c r="G70" s="119">
        <v>0</v>
      </c>
      <c r="H70" s="187">
        <f>SUM('Overall Budget'!H71)</f>
        <v>0</v>
      </c>
      <c r="I70" s="187">
        <f t="shared" si="5"/>
        <v>0</v>
      </c>
    </row>
    <row r="71" spans="1:12" x14ac:dyDescent="0.2">
      <c r="A71" s="1"/>
      <c r="B71" s="1" t="s">
        <v>236</v>
      </c>
      <c r="C71" s="118">
        <v>0</v>
      </c>
      <c r="D71" s="185">
        <f>SUM('Overall Budget'!G72)</f>
        <v>0</v>
      </c>
      <c r="E71" s="185">
        <f t="shared" si="4"/>
        <v>0</v>
      </c>
      <c r="F71" s="186"/>
      <c r="G71" s="119">
        <v>1496</v>
      </c>
      <c r="H71" s="187">
        <f>SUM('Overall Budget'!H72)</f>
        <v>1496</v>
      </c>
      <c r="I71" s="187">
        <f t="shared" si="5"/>
        <v>0</v>
      </c>
    </row>
    <row r="72" spans="1:12" x14ac:dyDescent="0.2">
      <c r="A72" s="1"/>
      <c r="B72" s="1" t="s">
        <v>237</v>
      </c>
      <c r="C72" s="118">
        <v>653.74</v>
      </c>
      <c r="D72" s="185">
        <f>SUM('Overall Budget'!G73)</f>
        <v>657.34</v>
      </c>
      <c r="E72" s="185">
        <f t="shared" si="4"/>
        <v>3.6000000000000227</v>
      </c>
      <c r="F72" s="186"/>
      <c r="G72" s="119">
        <v>0</v>
      </c>
      <c r="H72" s="187">
        <f>SUM('Overall Budget'!H73)</f>
        <v>0</v>
      </c>
      <c r="I72" s="187">
        <f t="shared" si="5"/>
        <v>0</v>
      </c>
    </row>
    <row r="73" spans="1:12" x14ac:dyDescent="0.2">
      <c r="A73" s="1"/>
      <c r="B73" s="1" t="s">
        <v>238</v>
      </c>
      <c r="C73" s="118">
        <v>99.59</v>
      </c>
      <c r="D73" s="185">
        <f>SUM('Overall Budget'!G74)</f>
        <v>99.59</v>
      </c>
      <c r="E73" s="185">
        <f t="shared" si="4"/>
        <v>0</v>
      </c>
      <c r="F73" s="186"/>
      <c r="G73" s="119">
        <v>0</v>
      </c>
      <c r="H73" s="187">
        <f>SUM('Overall Budget'!H74)</f>
        <v>0</v>
      </c>
      <c r="I73" s="187">
        <f t="shared" si="5"/>
        <v>0</v>
      </c>
    </row>
    <row r="74" spans="1:12" x14ac:dyDescent="0.2">
      <c r="A74" s="1"/>
      <c r="B74" s="1" t="s">
        <v>239</v>
      </c>
      <c r="C74" s="118">
        <v>330.78</v>
      </c>
      <c r="D74" s="185">
        <f>SUM('Overall Budget'!G75)</f>
        <v>330.78</v>
      </c>
      <c r="E74" s="185">
        <f t="shared" si="4"/>
        <v>0</v>
      </c>
      <c r="F74" s="186"/>
      <c r="G74" s="119">
        <v>0</v>
      </c>
      <c r="H74" s="187">
        <f>SUM('Overall Budget'!H75)</f>
        <v>0</v>
      </c>
      <c r="I74" s="187">
        <f t="shared" si="5"/>
        <v>0</v>
      </c>
    </row>
    <row r="75" spans="1:12" x14ac:dyDescent="0.2">
      <c r="A75" s="1"/>
      <c r="B75" s="1" t="s">
        <v>240</v>
      </c>
      <c r="C75" s="118">
        <v>180</v>
      </c>
      <c r="D75" s="185">
        <f>SUM('Overall Budget'!G76)</f>
        <v>204.04</v>
      </c>
      <c r="E75" s="185">
        <f t="shared" si="4"/>
        <v>24.039999999999992</v>
      </c>
      <c r="F75" s="186"/>
      <c r="G75" s="119">
        <v>0</v>
      </c>
      <c r="H75" s="187">
        <f>SUM('Overall Budget'!H76)</f>
        <v>0</v>
      </c>
      <c r="I75" s="187">
        <f t="shared" si="5"/>
        <v>0</v>
      </c>
    </row>
    <row r="76" spans="1:12" x14ac:dyDescent="0.2">
      <c r="A76" s="15"/>
      <c r="B76" s="11"/>
      <c r="C76" s="141"/>
      <c r="D76" s="185"/>
      <c r="E76" s="188"/>
      <c r="F76" s="186"/>
      <c r="G76" s="142"/>
      <c r="H76" s="187"/>
      <c r="I76" s="189"/>
    </row>
    <row r="77" spans="1:12" s="96" customFormat="1" x14ac:dyDescent="0.2">
      <c r="A77" s="97" t="s">
        <v>28</v>
      </c>
      <c r="B77" s="97"/>
      <c r="C77" s="113">
        <f>SUM(C78:C80)</f>
        <v>6120.22</v>
      </c>
      <c r="D77" s="182">
        <f>SUM('Overall Budget'!G78)</f>
        <v>6120.22</v>
      </c>
      <c r="E77" s="182">
        <f>SUM(D77-C77)</f>
        <v>0</v>
      </c>
      <c r="F77" s="132"/>
      <c r="G77" s="114">
        <f>SUM(G78:G80)</f>
        <v>2881</v>
      </c>
      <c r="H77" s="184">
        <f>SUM('Overall Budget'!H78)</f>
        <v>2881</v>
      </c>
      <c r="I77" s="184">
        <f>SUM(H77-G77)</f>
        <v>0</v>
      </c>
      <c r="L77" s="70"/>
    </row>
    <row r="78" spans="1:12" x14ac:dyDescent="0.2">
      <c r="A78" s="2"/>
      <c r="B78" s="1" t="s">
        <v>18</v>
      </c>
      <c r="C78" s="118">
        <v>5275.22</v>
      </c>
      <c r="D78" s="185">
        <f>SUM('Overall Budget'!G79)</f>
        <v>5275.22</v>
      </c>
      <c r="E78" s="185">
        <f>SUM(D78-C78)</f>
        <v>0</v>
      </c>
      <c r="F78" s="186"/>
      <c r="G78" s="119">
        <v>2881</v>
      </c>
      <c r="H78" s="187">
        <f>SUM('Overall Budget'!H79)</f>
        <v>2881</v>
      </c>
      <c r="I78" s="187">
        <f>SUM(H78-G78)</f>
        <v>0</v>
      </c>
      <c r="L78" s="96"/>
    </row>
    <row r="79" spans="1:12" x14ac:dyDescent="0.2">
      <c r="A79" s="2"/>
      <c r="B79" s="1" t="s">
        <v>51</v>
      </c>
      <c r="C79" s="118">
        <v>645</v>
      </c>
      <c r="D79" s="185">
        <f>SUM('Overall Budget'!G80)</f>
        <v>645</v>
      </c>
      <c r="E79" s="185">
        <f>SUM(D79-C79)</f>
        <v>0</v>
      </c>
      <c r="F79" s="186"/>
      <c r="G79" s="119">
        <v>0</v>
      </c>
      <c r="H79" s="187">
        <f>SUM('Overall Budget'!H80)</f>
        <v>0</v>
      </c>
      <c r="I79" s="187">
        <f>SUM(H79-G79)</f>
        <v>0</v>
      </c>
    </row>
    <row r="80" spans="1:12" x14ac:dyDescent="0.2">
      <c r="A80" s="2"/>
      <c r="B80" s="1" t="s">
        <v>422</v>
      </c>
      <c r="C80" s="118">
        <v>200</v>
      </c>
      <c r="D80" s="185">
        <f>SUM('Overall Budget'!G81)</f>
        <v>200</v>
      </c>
      <c r="E80" s="185">
        <f>SUM(D80-C80)</f>
        <v>0</v>
      </c>
      <c r="F80" s="186"/>
      <c r="G80" s="119">
        <v>0</v>
      </c>
      <c r="H80" s="187">
        <f>SUM('Overall Budget'!H81)</f>
        <v>0</v>
      </c>
      <c r="I80" s="187">
        <f>SUM(H80-G80)</f>
        <v>0</v>
      </c>
    </row>
    <row r="81" spans="1:12" x14ac:dyDescent="0.2">
      <c r="A81" s="2"/>
      <c r="B81" s="1"/>
      <c r="C81" s="118"/>
      <c r="D81" s="185"/>
      <c r="E81" s="188"/>
      <c r="F81" s="186"/>
      <c r="G81" s="119"/>
      <c r="H81" s="187"/>
      <c r="I81" s="189"/>
    </row>
    <row r="82" spans="1:12" s="96" customFormat="1" x14ac:dyDescent="0.2">
      <c r="A82" s="97" t="s">
        <v>205</v>
      </c>
      <c r="B82" s="97"/>
      <c r="C82" s="113">
        <f>SUM(C83:C104)</f>
        <v>13291.54</v>
      </c>
      <c r="D82" s="182">
        <f>SUM('Overall Budget'!G83)</f>
        <v>13534.14</v>
      </c>
      <c r="E82" s="182">
        <f t="shared" ref="E82:E89" si="6">SUM(D82-C82)</f>
        <v>242.59999999999854</v>
      </c>
      <c r="F82" s="132"/>
      <c r="G82" s="114">
        <f>SUM(G83:G104)</f>
        <v>6314</v>
      </c>
      <c r="H82" s="184">
        <f>SUM('Overall Budget'!H83)</f>
        <v>6398</v>
      </c>
      <c r="I82" s="184">
        <f t="shared" ref="I82:I89" si="7">SUM(H82-G82)</f>
        <v>84</v>
      </c>
      <c r="L82" s="70"/>
    </row>
    <row r="83" spans="1:12" x14ac:dyDescent="0.2">
      <c r="A83" s="1"/>
      <c r="B83" s="1" t="s">
        <v>220</v>
      </c>
      <c r="C83" s="118">
        <v>130.36000000000001</v>
      </c>
      <c r="D83" s="185">
        <f>SUM('Overall Budget'!G84)</f>
        <v>130.36000000000001</v>
      </c>
      <c r="E83" s="185">
        <f t="shared" si="6"/>
        <v>0</v>
      </c>
      <c r="F83" s="186"/>
      <c r="G83" s="119">
        <v>0</v>
      </c>
      <c r="H83" s="187">
        <f>SUM('Overall Budget'!H84)</f>
        <v>0</v>
      </c>
      <c r="I83" s="187">
        <f t="shared" si="7"/>
        <v>0</v>
      </c>
      <c r="L83" s="96"/>
    </row>
    <row r="84" spans="1:12" x14ac:dyDescent="0.2">
      <c r="A84" s="1"/>
      <c r="B84" s="1" t="s">
        <v>221</v>
      </c>
      <c r="C84" s="118">
        <v>0</v>
      </c>
      <c r="D84" s="185">
        <f>SUM('Overall Budget'!G85)</f>
        <v>0</v>
      </c>
      <c r="E84" s="185">
        <f t="shared" si="6"/>
        <v>0</v>
      </c>
      <c r="F84" s="186"/>
      <c r="G84" s="119">
        <v>0</v>
      </c>
      <c r="H84" s="187">
        <f>SUM('Overall Budget'!H85)</f>
        <v>0</v>
      </c>
      <c r="I84" s="187">
        <f t="shared" si="7"/>
        <v>0</v>
      </c>
    </row>
    <row r="85" spans="1:12" x14ac:dyDescent="0.2">
      <c r="A85" s="1"/>
      <c r="B85" s="1" t="s">
        <v>375</v>
      </c>
      <c r="C85" s="118">
        <v>660.15</v>
      </c>
      <c r="D85" s="185">
        <f>SUM('Overall Budget'!G86)</f>
        <v>624.47</v>
      </c>
      <c r="E85" s="185">
        <f t="shared" si="6"/>
        <v>-35.67999999999995</v>
      </c>
      <c r="F85" s="186"/>
      <c r="G85" s="119">
        <v>0</v>
      </c>
      <c r="H85" s="187">
        <f>SUM('Overall Budget'!H86)</f>
        <v>0</v>
      </c>
      <c r="I85" s="187">
        <f t="shared" si="7"/>
        <v>0</v>
      </c>
    </row>
    <row r="86" spans="1:12" x14ac:dyDescent="0.2">
      <c r="A86" s="1"/>
      <c r="B86" s="1" t="s">
        <v>223</v>
      </c>
      <c r="C86" s="118">
        <v>0</v>
      </c>
      <c r="D86" s="185">
        <f>SUM('Overall Budget'!G87)</f>
        <v>0</v>
      </c>
      <c r="E86" s="185">
        <f t="shared" si="6"/>
        <v>0</v>
      </c>
      <c r="F86" s="186"/>
      <c r="G86" s="119">
        <v>233</v>
      </c>
      <c r="H86" s="187">
        <f>SUM('Overall Budget'!H87)</f>
        <v>317</v>
      </c>
      <c r="I86" s="187">
        <f t="shared" si="7"/>
        <v>84</v>
      </c>
    </row>
    <row r="87" spans="1:12" x14ac:dyDescent="0.2">
      <c r="A87" s="1"/>
      <c r="B87" s="1" t="s">
        <v>222</v>
      </c>
      <c r="C87" s="118">
        <v>561.87</v>
      </c>
      <c r="D87" s="185">
        <f>SUM('Overall Budget'!G88)</f>
        <v>660.15</v>
      </c>
      <c r="E87" s="185">
        <f t="shared" si="6"/>
        <v>98.279999999999973</v>
      </c>
      <c r="F87" s="186"/>
      <c r="G87" s="119">
        <v>0</v>
      </c>
      <c r="H87" s="187">
        <f>SUM('Overall Budget'!H88)</f>
        <v>0</v>
      </c>
      <c r="I87" s="187">
        <f t="shared" si="7"/>
        <v>0</v>
      </c>
    </row>
    <row r="88" spans="1:12" x14ac:dyDescent="0.2">
      <c r="A88" s="1"/>
      <c r="B88" s="1" t="s">
        <v>224</v>
      </c>
      <c r="C88" s="118">
        <v>0</v>
      </c>
      <c r="D88" s="185">
        <f>SUM('Overall Budget'!G89)</f>
        <v>0</v>
      </c>
      <c r="E88" s="185">
        <f t="shared" si="6"/>
        <v>0</v>
      </c>
      <c r="F88" s="186"/>
      <c r="G88" s="119">
        <v>0</v>
      </c>
      <c r="H88" s="187">
        <f>SUM('Overall Budget'!H89)</f>
        <v>0</v>
      </c>
      <c r="I88" s="187">
        <f t="shared" si="7"/>
        <v>0</v>
      </c>
    </row>
    <row r="89" spans="1:12" x14ac:dyDescent="0.2">
      <c r="A89" s="1"/>
      <c r="B89" s="1" t="s">
        <v>225</v>
      </c>
      <c r="C89" s="118">
        <v>0</v>
      </c>
      <c r="D89" s="185">
        <f>SUM('Overall Budget'!G90)</f>
        <v>0</v>
      </c>
      <c r="E89" s="185">
        <f t="shared" si="6"/>
        <v>0</v>
      </c>
      <c r="F89" s="186"/>
      <c r="G89" s="119">
        <v>0</v>
      </c>
      <c r="H89" s="187">
        <f>SUM('Overall Budget'!H90)</f>
        <v>0</v>
      </c>
      <c r="I89" s="187">
        <f t="shared" si="7"/>
        <v>0</v>
      </c>
    </row>
    <row r="90" spans="1:12" x14ac:dyDescent="0.2">
      <c r="A90" s="1"/>
      <c r="B90" s="1"/>
      <c r="C90" s="116"/>
      <c r="D90" s="185"/>
      <c r="E90" s="185"/>
      <c r="F90" s="186"/>
      <c r="G90" s="116"/>
      <c r="H90" s="187"/>
      <c r="I90" s="187"/>
    </row>
    <row r="91" spans="1:12" x14ac:dyDescent="0.2">
      <c r="A91" s="15"/>
      <c r="B91" s="1" t="s">
        <v>213</v>
      </c>
      <c r="C91" s="118">
        <v>1316.2</v>
      </c>
      <c r="D91" s="185">
        <f>SUM('Overall Budget'!G92)</f>
        <v>1316.2</v>
      </c>
      <c r="E91" s="185">
        <f t="shared" ref="E91:E96" si="8">SUM(D91-C91)</f>
        <v>0</v>
      </c>
      <c r="F91" s="186"/>
      <c r="G91" s="119">
        <v>0</v>
      </c>
      <c r="H91" s="187">
        <f>SUM('Overall Budget'!H92)</f>
        <v>0</v>
      </c>
      <c r="I91" s="187">
        <f t="shared" ref="I91:I96" si="9">SUM(H91-G91)</f>
        <v>0</v>
      </c>
    </row>
    <row r="92" spans="1:12" x14ac:dyDescent="0.2">
      <c r="A92" s="15"/>
      <c r="B92" s="1" t="s">
        <v>211</v>
      </c>
      <c r="C92" s="118">
        <v>590</v>
      </c>
      <c r="D92" s="185">
        <f>SUM('Overall Budget'!G93)</f>
        <v>710</v>
      </c>
      <c r="E92" s="185">
        <f t="shared" si="8"/>
        <v>120</v>
      </c>
      <c r="F92" s="186"/>
      <c r="G92" s="119">
        <v>0</v>
      </c>
      <c r="H92" s="187">
        <f>SUM('Overall Budget'!H93)</f>
        <v>0</v>
      </c>
      <c r="I92" s="187">
        <f t="shared" si="9"/>
        <v>0</v>
      </c>
    </row>
    <row r="93" spans="1:12" x14ac:dyDescent="0.2">
      <c r="A93" s="15"/>
      <c r="B93" s="1" t="s">
        <v>212</v>
      </c>
      <c r="C93" s="118">
        <v>4478.09</v>
      </c>
      <c r="D93" s="185">
        <f>SUM('Overall Budget'!G94)</f>
        <v>4538.09</v>
      </c>
      <c r="E93" s="185">
        <f t="shared" si="8"/>
        <v>60</v>
      </c>
      <c r="F93" s="186"/>
      <c r="G93" s="119">
        <v>34.76</v>
      </c>
      <c r="H93" s="187">
        <f>SUM('Overall Budget'!H94)</f>
        <v>34.76</v>
      </c>
      <c r="I93" s="187">
        <f t="shared" si="9"/>
        <v>0</v>
      </c>
    </row>
    <row r="94" spans="1:12" x14ac:dyDescent="0.2">
      <c r="A94" s="1"/>
      <c r="B94" s="1" t="s">
        <v>219</v>
      </c>
      <c r="C94" s="118">
        <v>0</v>
      </c>
      <c r="D94" s="185">
        <f>SUM('Overall Budget'!G95)</f>
        <v>0</v>
      </c>
      <c r="E94" s="185">
        <f t="shared" si="8"/>
        <v>0</v>
      </c>
      <c r="F94" s="186"/>
      <c r="G94" s="119">
        <v>0</v>
      </c>
      <c r="H94" s="187">
        <f>SUM('Overall Budget'!H95)</f>
        <v>0</v>
      </c>
      <c r="I94" s="187">
        <f t="shared" si="9"/>
        <v>0</v>
      </c>
    </row>
    <row r="95" spans="1:12" x14ac:dyDescent="0.2">
      <c r="A95" s="1"/>
      <c r="B95" s="1" t="s">
        <v>226</v>
      </c>
      <c r="C95" s="118">
        <v>109.4</v>
      </c>
      <c r="D95" s="185">
        <f>SUM('Overall Budget'!G96)</f>
        <v>109.4</v>
      </c>
      <c r="E95" s="185">
        <f t="shared" si="8"/>
        <v>0</v>
      </c>
      <c r="F95" s="186"/>
      <c r="G95" s="119">
        <v>5980.44</v>
      </c>
      <c r="H95" s="187">
        <f>SUM('Overall Budget'!H96)</f>
        <v>5980.44</v>
      </c>
      <c r="I95" s="187">
        <f t="shared" si="9"/>
        <v>0</v>
      </c>
    </row>
    <row r="96" spans="1:12" x14ac:dyDescent="0.2">
      <c r="A96" s="1"/>
      <c r="B96" s="1" t="s">
        <v>218</v>
      </c>
      <c r="C96" s="118">
        <v>0</v>
      </c>
      <c r="D96" s="185">
        <f>SUM('Overall Budget'!G97)</f>
        <v>0</v>
      </c>
      <c r="E96" s="185">
        <f t="shared" si="8"/>
        <v>0</v>
      </c>
      <c r="F96" s="186"/>
      <c r="G96" s="119">
        <v>0</v>
      </c>
      <c r="H96" s="187">
        <f>SUM('Overall Budget'!H97)</f>
        <v>0</v>
      </c>
      <c r="I96" s="187">
        <f t="shared" si="9"/>
        <v>0</v>
      </c>
    </row>
    <row r="97" spans="1:12" x14ac:dyDescent="0.2">
      <c r="A97" s="1"/>
      <c r="B97" s="1"/>
      <c r="C97" s="118"/>
      <c r="D97" s="185"/>
      <c r="E97" s="185"/>
      <c r="F97" s="186"/>
      <c r="G97" s="119"/>
      <c r="H97" s="187"/>
      <c r="I97" s="187"/>
    </row>
    <row r="98" spans="1:12" x14ac:dyDescent="0.2">
      <c r="A98" s="1"/>
      <c r="B98" s="1" t="s">
        <v>214</v>
      </c>
      <c r="C98" s="118">
        <v>514.08000000000004</v>
      </c>
      <c r="D98" s="185">
        <f>SUM('Overall Budget'!G99)</f>
        <v>514.08000000000004</v>
      </c>
      <c r="E98" s="185">
        <f>SUM(D98-C98)</f>
        <v>0</v>
      </c>
      <c r="F98" s="186"/>
      <c r="G98" s="119">
        <v>0</v>
      </c>
      <c r="H98" s="187">
        <f>SUM('Overall Budget'!H99)</f>
        <v>0</v>
      </c>
      <c r="I98" s="187">
        <f>SUM(H98-G98)</f>
        <v>0</v>
      </c>
    </row>
    <row r="99" spans="1:12" x14ac:dyDescent="0.2">
      <c r="A99" s="1"/>
      <c r="B99" s="1" t="s">
        <v>210</v>
      </c>
      <c r="C99" s="118">
        <v>345.92</v>
      </c>
      <c r="D99" s="185">
        <f>SUM('Overall Budget'!G100)</f>
        <v>345.92</v>
      </c>
      <c r="E99" s="185">
        <f>SUM(D99-C99)</f>
        <v>0</v>
      </c>
      <c r="F99" s="186"/>
      <c r="G99" s="119">
        <v>65.8</v>
      </c>
      <c r="H99" s="187">
        <f>SUM('Overall Budget'!H100)</f>
        <v>65.8</v>
      </c>
      <c r="I99" s="187">
        <f>SUM(H99-G99)</f>
        <v>0</v>
      </c>
    </row>
    <row r="100" spans="1:12" x14ac:dyDescent="0.2">
      <c r="A100" s="1"/>
      <c r="B100" s="1" t="s">
        <v>215</v>
      </c>
      <c r="C100" s="118">
        <v>0</v>
      </c>
      <c r="D100" s="185">
        <f>SUM('Overall Budget'!G101)</f>
        <v>0</v>
      </c>
      <c r="E100" s="185">
        <f>SUM(D100-C100)</f>
        <v>0</v>
      </c>
      <c r="F100" s="186"/>
      <c r="G100" s="119">
        <v>0</v>
      </c>
      <c r="H100" s="187">
        <f>SUM('Overall Budget'!H101)</f>
        <v>0</v>
      </c>
      <c r="I100" s="187">
        <f>SUM(H100-G100)</f>
        <v>0</v>
      </c>
    </row>
    <row r="101" spans="1:12" x14ac:dyDescent="0.2">
      <c r="A101" s="1"/>
      <c r="B101" s="1" t="s">
        <v>216</v>
      </c>
      <c r="C101" s="118">
        <v>558.28</v>
      </c>
      <c r="D101" s="185">
        <f>SUM('Overall Budget'!G102)</f>
        <v>558.28</v>
      </c>
      <c r="E101" s="185">
        <f>SUM(D101-C101)</f>
        <v>0</v>
      </c>
      <c r="F101" s="186"/>
      <c r="G101" s="119">
        <v>0</v>
      </c>
      <c r="H101" s="187">
        <f>SUM('Overall Budget'!H102)</f>
        <v>0</v>
      </c>
      <c r="I101" s="187">
        <f>SUM(H101-G101)</f>
        <v>0</v>
      </c>
    </row>
    <row r="102" spans="1:12" x14ac:dyDescent="0.2">
      <c r="A102" s="1"/>
      <c r="B102" s="1" t="s">
        <v>217</v>
      </c>
      <c r="C102" s="118">
        <v>273.89999999999998</v>
      </c>
      <c r="D102" s="185">
        <f>SUM('Overall Budget'!G103)</f>
        <v>273.89999999999998</v>
      </c>
      <c r="E102" s="185">
        <f>SUM(D102-C102)</f>
        <v>0</v>
      </c>
      <c r="F102" s="186"/>
      <c r="G102" s="119">
        <v>0</v>
      </c>
      <c r="H102" s="187">
        <f>SUM('Overall Budget'!H103)</f>
        <v>0</v>
      </c>
      <c r="I102" s="187">
        <f>SUM(H102-G102)</f>
        <v>0</v>
      </c>
    </row>
    <row r="103" spans="1:12" x14ac:dyDescent="0.2">
      <c r="A103" s="14"/>
      <c r="B103" s="1"/>
      <c r="C103" s="107"/>
      <c r="D103" s="185"/>
      <c r="E103" s="185"/>
      <c r="F103" s="186"/>
      <c r="G103" s="107"/>
      <c r="H103" s="187"/>
      <c r="I103" s="187"/>
    </row>
    <row r="104" spans="1:12" x14ac:dyDescent="0.2">
      <c r="A104" s="1"/>
      <c r="B104" s="1" t="s">
        <v>44</v>
      </c>
      <c r="C104" s="118">
        <v>3753.29</v>
      </c>
      <c r="D104" s="185">
        <f>SUM('Overall Budget'!G105)</f>
        <v>3753.29</v>
      </c>
      <c r="E104" s="185">
        <f>SUM(D104-C104)</f>
        <v>0</v>
      </c>
      <c r="F104" s="186"/>
      <c r="G104" s="119">
        <v>0</v>
      </c>
      <c r="H104" s="187">
        <f>SUM('Overall Budget'!H105)</f>
        <v>0</v>
      </c>
      <c r="I104" s="187">
        <f>SUM(H104-G104)</f>
        <v>0</v>
      </c>
    </row>
    <row r="105" spans="1:12" x14ac:dyDescent="0.2">
      <c r="A105" s="15"/>
      <c r="B105" s="1"/>
      <c r="C105" s="118"/>
      <c r="D105" s="185"/>
      <c r="E105" s="188"/>
      <c r="F105" s="186"/>
      <c r="G105" s="119"/>
      <c r="H105" s="187"/>
      <c r="I105" s="189"/>
    </row>
    <row r="106" spans="1:12" s="96" customFormat="1" x14ac:dyDescent="0.2">
      <c r="A106" s="97" t="s">
        <v>43</v>
      </c>
      <c r="B106" s="97"/>
      <c r="C106" s="113">
        <f>SUM(C107:C109)</f>
        <v>3593.27</v>
      </c>
      <c r="D106" s="182">
        <f>SUM('Overall Budget'!G107)</f>
        <v>3734.79</v>
      </c>
      <c r="E106" s="182">
        <f>SUM(D106-C106)</f>
        <v>141.51999999999998</v>
      </c>
      <c r="F106" s="132"/>
      <c r="G106" s="114">
        <f>SUM(G107:G109)</f>
        <v>0</v>
      </c>
      <c r="H106" s="184">
        <f>SUM('Overall Budget'!H107)</f>
        <v>150</v>
      </c>
      <c r="I106" s="184">
        <f>SUM(H106-G106)</f>
        <v>150</v>
      </c>
      <c r="L106" s="70"/>
    </row>
    <row r="107" spans="1:12" x14ac:dyDescent="0.2">
      <c r="A107" s="1"/>
      <c r="B107" s="1" t="s">
        <v>16</v>
      </c>
      <c r="C107" s="118">
        <v>314.70999999999998</v>
      </c>
      <c r="D107" s="185">
        <f>SUM('Overall Budget'!G108)</f>
        <v>314.70999999999998</v>
      </c>
      <c r="E107" s="185">
        <f>SUM(D107-C107)</f>
        <v>0</v>
      </c>
      <c r="F107" s="186"/>
      <c r="G107" s="119">
        <v>0</v>
      </c>
      <c r="H107" s="187">
        <f>SUM('Overall Budget'!H108)</f>
        <v>0</v>
      </c>
      <c r="I107" s="187">
        <f>SUM(H107-G107)</f>
        <v>0</v>
      </c>
      <c r="L107" s="96"/>
    </row>
    <row r="108" spans="1:12" x14ac:dyDescent="0.2">
      <c r="A108" s="1"/>
      <c r="B108" s="1" t="s">
        <v>2</v>
      </c>
      <c r="C108" s="118">
        <v>1102.4000000000001</v>
      </c>
      <c r="D108" s="185">
        <f>SUM('Overall Budget'!G109)</f>
        <v>1102.4000000000001</v>
      </c>
      <c r="E108" s="185">
        <f>SUM(D108-C108)</f>
        <v>0</v>
      </c>
      <c r="F108" s="186"/>
      <c r="G108" s="119">
        <v>0</v>
      </c>
      <c r="H108" s="187">
        <f>SUM('Overall Budget'!H109)</f>
        <v>0</v>
      </c>
      <c r="I108" s="187">
        <f>SUM(H108-G108)</f>
        <v>0</v>
      </c>
    </row>
    <row r="109" spans="1:12" x14ac:dyDescent="0.2">
      <c r="A109" s="1"/>
      <c r="B109" s="1" t="s">
        <v>37</v>
      </c>
      <c r="C109" s="118">
        <v>2176.16</v>
      </c>
      <c r="D109" s="185">
        <f>SUM('Overall Budget'!G110)</f>
        <v>2317.6799999999998</v>
      </c>
      <c r="E109" s="185">
        <f>SUM(D109-C109)</f>
        <v>141.51999999999998</v>
      </c>
      <c r="F109" s="186"/>
      <c r="G109" s="119">
        <v>0</v>
      </c>
      <c r="H109" s="187">
        <f>SUM('Overall Budget'!H110)</f>
        <v>150</v>
      </c>
      <c r="I109" s="187">
        <f>SUM(H109-G109)</f>
        <v>150</v>
      </c>
    </row>
    <row r="110" spans="1:12" x14ac:dyDescent="0.2">
      <c r="A110" s="15"/>
      <c r="B110" s="1"/>
      <c r="C110" s="118"/>
      <c r="D110" s="185"/>
      <c r="E110" s="188"/>
      <c r="F110" s="186"/>
      <c r="G110" s="119"/>
      <c r="H110" s="187"/>
      <c r="I110" s="189"/>
    </row>
    <row r="111" spans="1:12" s="96" customFormat="1" x14ac:dyDescent="0.2">
      <c r="A111" s="97" t="s">
        <v>55</v>
      </c>
      <c r="B111" s="97"/>
      <c r="C111" s="113">
        <f>SUM(C112:C121)</f>
        <v>2112.06</v>
      </c>
      <c r="D111" s="182">
        <f>SUM('Overall Budget'!G112)</f>
        <v>2250.56</v>
      </c>
      <c r="E111" s="182">
        <f t="shared" ref="E111:E121" si="10">SUM(D111-C111)</f>
        <v>138.5</v>
      </c>
      <c r="F111" s="132"/>
      <c r="G111" s="114">
        <f>SUM(G112:G121)</f>
        <v>748.51</v>
      </c>
      <c r="H111" s="184">
        <f>SUM('Overall Budget'!H112)</f>
        <v>748.51</v>
      </c>
      <c r="I111" s="184">
        <f t="shared" ref="I111:I121" si="11">SUM(H111-G111)</f>
        <v>0</v>
      </c>
      <c r="L111" s="70"/>
    </row>
    <row r="112" spans="1:12" x14ac:dyDescent="0.2">
      <c r="A112" s="2"/>
      <c r="B112" s="1" t="s">
        <v>50</v>
      </c>
      <c r="C112" s="118">
        <v>0</v>
      </c>
      <c r="D112" s="185">
        <f>SUM('Overall Budget'!G113)</f>
        <v>0</v>
      </c>
      <c r="E112" s="185">
        <f t="shared" si="10"/>
        <v>0</v>
      </c>
      <c r="F112" s="186"/>
      <c r="G112" s="119">
        <v>0</v>
      </c>
      <c r="H112" s="187">
        <f>SUM('Overall Budget'!H113)</f>
        <v>0</v>
      </c>
      <c r="I112" s="187">
        <f t="shared" si="11"/>
        <v>0</v>
      </c>
    </row>
    <row r="113" spans="1:12" x14ac:dyDescent="0.2">
      <c r="A113" s="2"/>
      <c r="B113" s="1" t="s">
        <v>20</v>
      </c>
      <c r="C113" s="118">
        <v>145</v>
      </c>
      <c r="D113" s="185">
        <f>SUM('Overall Budget'!G114)</f>
        <v>145</v>
      </c>
      <c r="E113" s="185">
        <f t="shared" si="10"/>
        <v>0</v>
      </c>
      <c r="F113" s="186"/>
      <c r="G113" s="119">
        <v>0</v>
      </c>
      <c r="H113" s="187">
        <f>SUM('Overall Budget'!H114)</f>
        <v>0</v>
      </c>
      <c r="I113" s="187">
        <f t="shared" si="11"/>
        <v>0</v>
      </c>
    </row>
    <row r="114" spans="1:12" x14ac:dyDescent="0.2">
      <c r="A114" s="2"/>
      <c r="B114" s="1" t="s">
        <v>57</v>
      </c>
      <c r="C114" s="118">
        <v>0</v>
      </c>
      <c r="D114" s="185">
        <f>SUM('Overall Budget'!G115)</f>
        <v>0</v>
      </c>
      <c r="E114" s="185">
        <f t="shared" si="10"/>
        <v>0</v>
      </c>
      <c r="F114" s="186"/>
      <c r="G114" s="119">
        <v>0</v>
      </c>
      <c r="H114" s="187">
        <f>SUM('Overall Budget'!H115)</f>
        <v>0</v>
      </c>
      <c r="I114" s="187">
        <f t="shared" si="11"/>
        <v>0</v>
      </c>
      <c r="L114" s="96"/>
    </row>
    <row r="115" spans="1:12" x14ac:dyDescent="0.2">
      <c r="A115" s="2"/>
      <c r="B115" s="1" t="s">
        <v>35</v>
      </c>
      <c r="C115" s="118">
        <v>0</v>
      </c>
      <c r="D115" s="185">
        <f>SUM('Overall Budget'!G116)</f>
        <v>0</v>
      </c>
      <c r="E115" s="185">
        <f t="shared" si="10"/>
        <v>0</v>
      </c>
      <c r="F115" s="186"/>
      <c r="G115" s="119">
        <v>0</v>
      </c>
      <c r="H115" s="187">
        <f>SUM('Overall Budget'!H116)</f>
        <v>0</v>
      </c>
      <c r="I115" s="187">
        <f t="shared" si="11"/>
        <v>0</v>
      </c>
      <c r="K115" s="96"/>
    </row>
    <row r="116" spans="1:12" x14ac:dyDescent="0.2">
      <c r="A116" s="2"/>
      <c r="B116" s="1" t="s">
        <v>47</v>
      </c>
      <c r="C116" s="118">
        <v>162.06</v>
      </c>
      <c r="D116" s="185">
        <f>SUM('Overall Budget'!G117)</f>
        <v>180.56</v>
      </c>
      <c r="E116" s="185">
        <f t="shared" si="10"/>
        <v>18.5</v>
      </c>
      <c r="F116" s="186"/>
      <c r="G116" s="119">
        <v>0</v>
      </c>
      <c r="H116" s="187">
        <f>SUM('Overall Budget'!H117)</f>
        <v>0</v>
      </c>
      <c r="I116" s="187">
        <f t="shared" si="11"/>
        <v>0</v>
      </c>
    </row>
    <row r="117" spans="1:12" x14ac:dyDescent="0.2">
      <c r="A117" s="2"/>
      <c r="B117" s="1" t="s">
        <v>59</v>
      </c>
      <c r="C117" s="118">
        <v>785</v>
      </c>
      <c r="D117" s="185">
        <f>SUM('Overall Budget'!G118)</f>
        <v>865</v>
      </c>
      <c r="E117" s="185">
        <f t="shared" si="10"/>
        <v>80</v>
      </c>
      <c r="F117" s="186"/>
      <c r="G117" s="119">
        <v>0</v>
      </c>
      <c r="H117" s="187">
        <f>SUM('Overall Budget'!H118)</f>
        <v>0</v>
      </c>
      <c r="I117" s="187">
        <f t="shared" si="11"/>
        <v>0</v>
      </c>
    </row>
    <row r="118" spans="1:12" x14ac:dyDescent="0.2">
      <c r="A118" s="2"/>
      <c r="B118" s="1" t="s">
        <v>52</v>
      </c>
      <c r="C118" s="118">
        <v>0</v>
      </c>
      <c r="D118" s="185">
        <f>SUM('Overall Budget'!G119)</f>
        <v>0</v>
      </c>
      <c r="E118" s="185">
        <f t="shared" si="10"/>
        <v>0</v>
      </c>
      <c r="F118" s="186"/>
      <c r="G118" s="119">
        <v>0</v>
      </c>
      <c r="H118" s="187">
        <f>SUM('Overall Budget'!H119)</f>
        <v>0</v>
      </c>
      <c r="I118" s="187">
        <f t="shared" si="11"/>
        <v>0</v>
      </c>
    </row>
    <row r="119" spans="1:12" x14ac:dyDescent="0.2">
      <c r="A119" s="2"/>
      <c r="B119" s="1" t="s">
        <v>34</v>
      </c>
      <c r="C119" s="118">
        <v>120</v>
      </c>
      <c r="D119" s="185">
        <f>SUM('Overall Budget'!G120)</f>
        <v>160</v>
      </c>
      <c r="E119" s="185">
        <f t="shared" si="10"/>
        <v>40</v>
      </c>
      <c r="F119" s="186"/>
      <c r="G119" s="119">
        <v>0</v>
      </c>
      <c r="H119" s="187">
        <f>SUM('Overall Budget'!H120)</f>
        <v>0</v>
      </c>
      <c r="I119" s="187">
        <f t="shared" si="11"/>
        <v>0</v>
      </c>
    </row>
    <row r="120" spans="1:12" x14ac:dyDescent="0.2">
      <c r="A120" s="1"/>
      <c r="B120" s="1" t="s">
        <v>202</v>
      </c>
      <c r="C120" s="118">
        <v>875</v>
      </c>
      <c r="D120" s="185">
        <f>SUM('Overall Budget'!G121)</f>
        <v>875</v>
      </c>
      <c r="E120" s="185">
        <f t="shared" si="10"/>
        <v>0</v>
      </c>
      <c r="F120" s="186"/>
      <c r="G120" s="119">
        <v>748.51</v>
      </c>
      <c r="H120" s="187">
        <f>SUM('Overall Budget'!H121)</f>
        <v>748.51</v>
      </c>
      <c r="I120" s="187">
        <f t="shared" si="11"/>
        <v>0</v>
      </c>
    </row>
    <row r="121" spans="1:12" x14ac:dyDescent="0.2">
      <c r="A121" s="1"/>
      <c r="B121" s="1" t="s">
        <v>404</v>
      </c>
      <c r="C121" s="118">
        <v>25</v>
      </c>
      <c r="D121" s="185">
        <f>SUM('Overall Budget'!G122)</f>
        <v>25</v>
      </c>
      <c r="E121" s="185">
        <f t="shared" si="10"/>
        <v>0</v>
      </c>
      <c r="F121" s="186"/>
      <c r="G121" s="119">
        <v>0</v>
      </c>
      <c r="H121" s="187">
        <f>SUM('Overall Budget'!H122)</f>
        <v>0</v>
      </c>
      <c r="I121" s="187">
        <f t="shared" si="11"/>
        <v>0</v>
      </c>
    </row>
    <row r="122" spans="1:12" x14ac:dyDescent="0.2">
      <c r="A122" s="1"/>
      <c r="B122" s="1"/>
      <c r="C122" s="118"/>
      <c r="D122" s="185"/>
      <c r="E122" s="188"/>
      <c r="F122" s="186"/>
      <c r="G122" s="119"/>
      <c r="H122" s="187"/>
      <c r="I122" s="189"/>
    </row>
    <row r="123" spans="1:12" s="96" customFormat="1" x14ac:dyDescent="0.2">
      <c r="A123" s="97" t="s">
        <v>70</v>
      </c>
      <c r="B123" s="97"/>
      <c r="C123" s="113">
        <f>SUM(C124+C125)</f>
        <v>89313.05</v>
      </c>
      <c r="D123" s="182">
        <f>SUM('Overall Budget'!G124)</f>
        <v>89313.05</v>
      </c>
      <c r="E123" s="182">
        <f>SUM(D123-C123)</f>
        <v>0</v>
      </c>
      <c r="F123" s="132"/>
      <c r="G123" s="114">
        <f>SUM(G124+G125)</f>
        <v>74368.89</v>
      </c>
      <c r="H123" s="184">
        <f>SUM('Overall Budget'!H124)</f>
        <v>74368.89</v>
      </c>
      <c r="I123" s="184">
        <f>SUM(H123-G123)</f>
        <v>0</v>
      </c>
      <c r="L123" s="70"/>
    </row>
    <row r="124" spans="1:12" x14ac:dyDescent="0.2">
      <c r="A124" s="1"/>
      <c r="B124" s="1" t="s">
        <v>183</v>
      </c>
      <c r="C124" s="118">
        <v>51481.05</v>
      </c>
      <c r="D124" s="185">
        <f>SUM('Overall Budget'!G125)</f>
        <v>51481.05</v>
      </c>
      <c r="E124" s="185">
        <f>SUM(D124-C124)</f>
        <v>0</v>
      </c>
      <c r="F124" s="186"/>
      <c r="G124" s="119">
        <v>36536.89</v>
      </c>
      <c r="H124" s="187">
        <f>SUM('Overall Budget'!H125)</f>
        <v>36536.89</v>
      </c>
      <c r="I124" s="187">
        <f>SUM(H124-G124)</f>
        <v>0</v>
      </c>
      <c r="L124" s="96"/>
    </row>
    <row r="125" spans="1:12" x14ac:dyDescent="0.2">
      <c r="A125" s="1"/>
      <c r="B125" s="1" t="s">
        <v>209</v>
      </c>
      <c r="C125" s="118">
        <v>37832</v>
      </c>
      <c r="D125" s="185">
        <f>SUM('Overall Budget'!G126)</f>
        <v>37832</v>
      </c>
      <c r="E125" s="185">
        <f>SUM(D125-C125)</f>
        <v>0</v>
      </c>
      <c r="F125" s="186"/>
      <c r="G125" s="119">
        <v>37832</v>
      </c>
      <c r="H125" s="187">
        <f>SUM('Overall Budget'!H126)</f>
        <v>37832</v>
      </c>
      <c r="I125" s="187">
        <f>SUM(H125-G125)</f>
        <v>0</v>
      </c>
    </row>
    <row r="126" spans="1:12" x14ac:dyDescent="0.2">
      <c r="A126" s="1"/>
      <c r="B126" s="1"/>
      <c r="C126" s="118"/>
      <c r="D126" s="185"/>
      <c r="E126" s="188"/>
      <c r="F126" s="186"/>
      <c r="G126" s="119"/>
      <c r="H126" s="187"/>
      <c r="I126" s="189"/>
    </row>
    <row r="127" spans="1:12" s="96" customFormat="1" x14ac:dyDescent="0.2">
      <c r="A127" s="97" t="s">
        <v>201</v>
      </c>
      <c r="B127" s="97"/>
      <c r="C127" s="113">
        <f>SUM(C128)</f>
        <v>0</v>
      </c>
      <c r="D127" s="182">
        <f>SUM('Overall Budget'!G128)</f>
        <v>50</v>
      </c>
      <c r="E127" s="182">
        <f>SUM(D127-C127)</f>
        <v>50</v>
      </c>
      <c r="F127" s="132"/>
      <c r="G127" s="114">
        <f>SUM(G128)</f>
        <v>0</v>
      </c>
      <c r="H127" s="184">
        <f>SUM('Overall Budget'!H128)</f>
        <v>0</v>
      </c>
      <c r="I127" s="184">
        <f>SUM(H127-G127)</f>
        <v>0</v>
      </c>
      <c r="L127" s="70"/>
    </row>
    <row r="128" spans="1:12" x14ac:dyDescent="0.2">
      <c r="A128" s="14"/>
      <c r="B128" s="1" t="s">
        <v>201</v>
      </c>
      <c r="C128" s="118">
        <v>0</v>
      </c>
      <c r="D128" s="185">
        <f>SUM('Overall Budget'!G129)</f>
        <v>50</v>
      </c>
      <c r="E128" s="185">
        <f>SUM(D128-C128)</f>
        <v>50</v>
      </c>
      <c r="F128" s="186"/>
      <c r="G128" s="119">
        <v>0</v>
      </c>
      <c r="H128" s="187">
        <f>SUM('Overall Budget'!H129)</f>
        <v>0</v>
      </c>
      <c r="I128" s="187">
        <f>SUM(H128-G128)</f>
        <v>0</v>
      </c>
      <c r="L128" s="96"/>
    </row>
    <row r="129" spans="1:12" x14ac:dyDescent="0.2">
      <c r="A129" s="15"/>
      <c r="B129" s="1"/>
      <c r="C129" s="118"/>
      <c r="D129" s="185"/>
      <c r="E129" s="188"/>
      <c r="F129" s="186"/>
      <c r="G129" s="119"/>
      <c r="H129" s="187"/>
      <c r="I129" s="189"/>
    </row>
    <row r="130" spans="1:12" s="96" customFormat="1" x14ac:dyDescent="0.2">
      <c r="A130" s="97" t="s">
        <v>17</v>
      </c>
      <c r="B130" s="97"/>
      <c r="C130" s="113">
        <f>SUM(C131:C133)</f>
        <v>2298.67</v>
      </c>
      <c r="D130" s="182">
        <f>SUM('Overall Budget'!G131)</f>
        <v>2298.67</v>
      </c>
      <c r="E130" s="182">
        <f>SUM(D130-C130)</f>
        <v>0</v>
      </c>
      <c r="F130" s="132"/>
      <c r="G130" s="114">
        <f>SUM(G131:G133)</f>
        <v>0</v>
      </c>
      <c r="H130" s="184">
        <f>SUM('Overall Budget'!H131)</f>
        <v>0</v>
      </c>
      <c r="I130" s="184">
        <f>SUM(H130-G130)</f>
        <v>0</v>
      </c>
      <c r="L130" s="70"/>
    </row>
    <row r="131" spans="1:12" x14ac:dyDescent="0.2">
      <c r="A131" s="1"/>
      <c r="B131" s="98" t="s">
        <v>9</v>
      </c>
      <c r="C131" s="118">
        <v>978.72</v>
      </c>
      <c r="D131" s="185">
        <f>SUM('Overall Budget'!G132)</f>
        <v>978.72</v>
      </c>
      <c r="E131" s="185">
        <f>SUM(D131-C131)</f>
        <v>0</v>
      </c>
      <c r="F131" s="186"/>
      <c r="G131" s="119">
        <v>0</v>
      </c>
      <c r="H131" s="187">
        <f>SUM('Overall Budget'!H132)</f>
        <v>0</v>
      </c>
      <c r="I131" s="187">
        <f>SUM(H131-G131)</f>
        <v>0</v>
      </c>
      <c r="L131" s="96"/>
    </row>
    <row r="132" spans="1:12" x14ac:dyDescent="0.2">
      <c r="A132" s="1"/>
      <c r="B132" s="1" t="s">
        <v>37</v>
      </c>
      <c r="C132" s="118">
        <v>1319.95</v>
      </c>
      <c r="D132" s="185">
        <f>SUM('Overall Budget'!G133)</f>
        <v>1319.95</v>
      </c>
      <c r="E132" s="185">
        <f>SUM(D132-C132)</f>
        <v>0</v>
      </c>
      <c r="F132" s="186"/>
      <c r="G132" s="119">
        <v>0</v>
      </c>
      <c r="H132" s="187">
        <f>SUM('Overall Budget'!H133)</f>
        <v>0</v>
      </c>
      <c r="I132" s="187">
        <f>SUM(H132-G132)</f>
        <v>0</v>
      </c>
    </row>
    <row r="133" spans="1:12" x14ac:dyDescent="0.2">
      <c r="A133" s="1"/>
      <c r="B133" s="1" t="s">
        <v>71</v>
      </c>
      <c r="C133" s="118">
        <v>0</v>
      </c>
      <c r="D133" s="185">
        <f>SUM('Overall Budget'!G134)</f>
        <v>0</v>
      </c>
      <c r="E133" s="185">
        <f>SUM(D133-C133)</f>
        <v>0</v>
      </c>
      <c r="F133" s="186"/>
      <c r="G133" s="119">
        <v>0</v>
      </c>
      <c r="H133" s="187">
        <f>SUM('Overall Budget'!H134)</f>
        <v>0</v>
      </c>
      <c r="I133" s="187">
        <f>SUM(H133-G133)</f>
        <v>0</v>
      </c>
    </row>
    <row r="134" spans="1:12" x14ac:dyDescent="0.2">
      <c r="A134" s="1"/>
      <c r="B134" s="1"/>
      <c r="C134" s="118"/>
      <c r="D134" s="185"/>
      <c r="E134" s="188"/>
      <c r="F134" s="186"/>
      <c r="G134" s="119"/>
      <c r="H134" s="187"/>
      <c r="I134" s="189"/>
    </row>
    <row r="135" spans="1:12" s="96" customFormat="1" x14ac:dyDescent="0.2">
      <c r="A135" s="97" t="s">
        <v>73</v>
      </c>
      <c r="B135" s="97"/>
      <c r="C135" s="113">
        <f>SUM(C136:C136)</f>
        <v>1230.2</v>
      </c>
      <c r="D135" s="182">
        <f>SUM('Overall Budget'!G136)</f>
        <v>1230.2</v>
      </c>
      <c r="E135" s="182">
        <f>SUM(D135-C135)</f>
        <v>0</v>
      </c>
      <c r="F135" s="132"/>
      <c r="G135" s="114">
        <f>SUM(G136:G136)</f>
        <v>0</v>
      </c>
      <c r="H135" s="184">
        <f>SUM('Overall Budget'!H136)</f>
        <v>0</v>
      </c>
      <c r="I135" s="184">
        <f>SUM(H135-G135)</f>
        <v>0</v>
      </c>
      <c r="L135" s="70"/>
    </row>
    <row r="136" spans="1:12" x14ac:dyDescent="0.2">
      <c r="A136" s="1"/>
      <c r="B136" s="1" t="s">
        <v>74</v>
      </c>
      <c r="C136" s="118">
        <v>1230.2</v>
      </c>
      <c r="D136" s="185">
        <f>SUM('Overall Budget'!G137)</f>
        <v>1230.2</v>
      </c>
      <c r="E136" s="185">
        <f>SUM(D136-C136)</f>
        <v>0</v>
      </c>
      <c r="F136" s="186"/>
      <c r="G136" s="119">
        <v>0</v>
      </c>
      <c r="H136" s="187">
        <f>SUM('Overall Budget'!H137)</f>
        <v>0</v>
      </c>
      <c r="I136" s="187">
        <f>SUM(H136-G136)</f>
        <v>0</v>
      </c>
      <c r="L136" s="96"/>
    </row>
    <row r="137" spans="1:12" x14ac:dyDescent="0.2">
      <c r="A137" s="1"/>
      <c r="B137" s="1"/>
      <c r="C137" s="118"/>
      <c r="D137" s="185"/>
      <c r="E137" s="188"/>
      <c r="F137" s="186"/>
      <c r="G137" s="119"/>
      <c r="H137" s="187"/>
      <c r="I137" s="189"/>
    </row>
    <row r="138" spans="1:12" s="96" customFormat="1" x14ac:dyDescent="0.2">
      <c r="A138" s="97" t="s">
        <v>69</v>
      </c>
      <c r="B138" s="97"/>
      <c r="C138" s="113">
        <v>0</v>
      </c>
      <c r="D138" s="182">
        <f>SUM('Overall Budget'!G139)</f>
        <v>0</v>
      </c>
      <c r="E138" s="182">
        <f>SUM(D138-C138)</f>
        <v>0</v>
      </c>
      <c r="F138" s="132"/>
      <c r="G138" s="114">
        <v>0</v>
      </c>
      <c r="H138" s="184">
        <f>SUM('Overall Budget'!H139)</f>
        <v>15.33</v>
      </c>
      <c r="I138" s="184">
        <f>SUM(H138-G138)</f>
        <v>15.33</v>
      </c>
      <c r="L138" s="70"/>
    </row>
    <row r="139" spans="1:12" x14ac:dyDescent="0.2">
      <c r="A139" s="14"/>
      <c r="B139" s="14"/>
      <c r="C139" s="150"/>
      <c r="D139" s="185"/>
      <c r="E139" s="188"/>
      <c r="F139" s="186"/>
      <c r="G139" s="151"/>
      <c r="H139" s="187"/>
      <c r="I139" s="189"/>
      <c r="L139" s="96"/>
    </row>
    <row r="140" spans="1:12" s="96" customFormat="1" x14ac:dyDescent="0.2">
      <c r="A140" s="97" t="s">
        <v>182</v>
      </c>
      <c r="B140" s="99"/>
      <c r="C140" s="113">
        <v>60220.9</v>
      </c>
      <c r="D140" s="182">
        <f>SUM('Overall Budget'!G141)</f>
        <v>60220.9</v>
      </c>
      <c r="E140" s="182">
        <f>SUM(D140-C140)</f>
        <v>0</v>
      </c>
      <c r="F140" s="132"/>
      <c r="G140" s="114">
        <v>0</v>
      </c>
      <c r="H140" s="184">
        <f>SUM('Overall Budget'!H141)</f>
        <v>953.4</v>
      </c>
      <c r="I140" s="184">
        <f>SUM(H140-G140)</f>
        <v>953.4</v>
      </c>
      <c r="L140" s="70"/>
    </row>
    <row r="141" spans="1:12" x14ac:dyDescent="0.2">
      <c r="A141" s="14"/>
      <c r="B141" s="86"/>
      <c r="C141" s="150"/>
      <c r="D141" s="185"/>
      <c r="E141" s="188"/>
      <c r="F141" s="186"/>
      <c r="G141" s="151"/>
      <c r="H141" s="187"/>
      <c r="I141" s="189"/>
      <c r="L141" s="96"/>
    </row>
    <row r="142" spans="1:12" x14ac:dyDescent="0.2">
      <c r="A142" s="14"/>
      <c r="B142" s="86"/>
      <c r="C142" s="141"/>
      <c r="D142" s="185"/>
      <c r="E142" s="188"/>
      <c r="F142" s="186"/>
      <c r="G142" s="142"/>
      <c r="H142" s="187"/>
      <c r="I142" s="189"/>
    </row>
    <row r="143" spans="1:12" x14ac:dyDescent="0.2">
      <c r="A143" s="14"/>
      <c r="B143" s="86"/>
      <c r="C143" s="141"/>
      <c r="D143" s="185"/>
      <c r="E143" s="188"/>
      <c r="F143" s="186"/>
      <c r="G143" s="142"/>
      <c r="H143" s="187"/>
      <c r="I143" s="189"/>
    </row>
    <row r="144" spans="1:12" s="96" customFormat="1" x14ac:dyDescent="0.2">
      <c r="A144" s="97" t="s">
        <v>29</v>
      </c>
      <c r="B144" s="97"/>
      <c r="C144" s="113">
        <v>18471.419999999998</v>
      </c>
      <c r="D144" s="182">
        <f>SUM('Overall Budget'!G145)</f>
        <v>18518.7</v>
      </c>
      <c r="E144" s="182">
        <f>SUM(D144-C144)</f>
        <v>47.280000000002474</v>
      </c>
      <c r="F144" s="132"/>
      <c r="G144" s="114">
        <v>20760.07</v>
      </c>
      <c r="H144" s="184">
        <f>SUM('Overall Budget'!H145)</f>
        <v>20760.07</v>
      </c>
      <c r="I144" s="184">
        <f>SUM(H144-G144)</f>
        <v>0</v>
      </c>
      <c r="L144" s="70"/>
    </row>
    <row r="145" spans="1:12" x14ac:dyDescent="0.2">
      <c r="A145" s="2"/>
      <c r="B145" s="1"/>
      <c r="C145" s="131"/>
      <c r="D145" s="185"/>
      <c r="E145" s="188"/>
      <c r="F145" s="186"/>
      <c r="G145" s="123"/>
      <c r="H145" s="187"/>
      <c r="I145" s="189"/>
      <c r="L145" s="96"/>
    </row>
    <row r="146" spans="1:12" s="96" customFormat="1" x14ac:dyDescent="0.2">
      <c r="A146" s="97" t="s">
        <v>56</v>
      </c>
      <c r="B146" s="97"/>
      <c r="C146" s="157">
        <v>54300</v>
      </c>
      <c r="D146" s="182">
        <f>SUM('Overall Budget'!G147)</f>
        <v>54300</v>
      </c>
      <c r="E146" s="182">
        <f>SUM(D146-C146)</f>
        <v>0</v>
      </c>
      <c r="F146" s="132"/>
      <c r="G146" s="114">
        <v>54300</v>
      </c>
      <c r="H146" s="184">
        <f>SUM('Overall Budget'!H147)</f>
        <v>54300</v>
      </c>
      <c r="I146" s="184">
        <f>SUM(H146-G146)</f>
        <v>0</v>
      </c>
      <c r="L146" s="70"/>
    </row>
    <row r="147" spans="1:12" x14ac:dyDescent="0.2">
      <c r="A147" s="14"/>
      <c r="B147" s="86"/>
      <c r="C147" s="150"/>
      <c r="D147" s="185"/>
      <c r="E147" s="188"/>
      <c r="F147" s="186"/>
      <c r="G147" s="151"/>
      <c r="H147" s="187"/>
      <c r="I147" s="189"/>
      <c r="L147" s="96"/>
    </row>
    <row r="148" spans="1:12" s="96" customFormat="1" x14ac:dyDescent="0.2">
      <c r="A148" s="97" t="s">
        <v>412</v>
      </c>
      <c r="B148" s="97"/>
      <c r="C148" s="113">
        <f>SUM(C149:C150)</f>
        <v>3275.99</v>
      </c>
      <c r="D148" s="182">
        <f>SUM('Overall Budget'!G149)</f>
        <v>3275.99</v>
      </c>
      <c r="E148" s="182">
        <f>SUM(D148-C148)</f>
        <v>0</v>
      </c>
      <c r="F148" s="132"/>
      <c r="G148" s="114">
        <f>SUM(G149:G150)</f>
        <v>3275.99</v>
      </c>
      <c r="H148" s="184">
        <f>SUM('Overall Budget'!H149)</f>
        <v>3275.99</v>
      </c>
      <c r="I148" s="184">
        <f>SUM(H148-G148)</f>
        <v>0</v>
      </c>
      <c r="L148" s="70"/>
    </row>
    <row r="149" spans="1:12" x14ac:dyDescent="0.2">
      <c r="A149" s="2"/>
      <c r="B149" s="1" t="s">
        <v>60</v>
      </c>
      <c r="C149" s="118">
        <v>3275.99</v>
      </c>
      <c r="D149" s="185">
        <f>SUM('Overall Budget'!G150)</f>
        <v>3275.99</v>
      </c>
      <c r="E149" s="185">
        <f>SUM(D149-C149)</f>
        <v>0</v>
      </c>
      <c r="F149" s="186"/>
      <c r="G149" s="119">
        <v>3275.99</v>
      </c>
      <c r="H149" s="187">
        <f>SUM('Overall Budget'!H150)</f>
        <v>3275.99</v>
      </c>
      <c r="I149" s="187">
        <f>SUM(H149-G149)</f>
        <v>0</v>
      </c>
      <c r="L149" s="96"/>
    </row>
    <row r="150" spans="1:12" x14ac:dyDescent="0.2">
      <c r="A150" s="1"/>
      <c r="B150" s="1" t="s">
        <v>37</v>
      </c>
      <c r="C150" s="118">
        <v>0</v>
      </c>
      <c r="D150" s="185">
        <f>SUM('Overall Budget'!G151)</f>
        <v>0</v>
      </c>
      <c r="E150" s="185">
        <f>SUM(D150-C150)</f>
        <v>0</v>
      </c>
      <c r="F150" s="186"/>
      <c r="G150" s="119">
        <v>0</v>
      </c>
      <c r="H150" s="187">
        <f>SUM('Overall Budget'!H151)</f>
        <v>0</v>
      </c>
      <c r="I150" s="187">
        <f>SUM(H150-G150)</f>
        <v>0</v>
      </c>
    </row>
    <row r="151" spans="1:12" x14ac:dyDescent="0.2">
      <c r="C151" s="185"/>
      <c r="D151" s="185"/>
      <c r="E151" s="188"/>
      <c r="F151" s="186"/>
      <c r="G151" s="187"/>
      <c r="H151" s="187"/>
      <c r="I151" s="189"/>
    </row>
    <row r="152" spans="1:12" x14ac:dyDescent="0.2">
      <c r="C152" s="185"/>
      <c r="D152" s="185"/>
      <c r="E152" s="188"/>
      <c r="F152" s="186"/>
      <c r="G152" s="187"/>
      <c r="H152" s="187"/>
      <c r="I152" s="189"/>
    </row>
    <row r="153" spans="1:12" x14ac:dyDescent="0.2">
      <c r="C153" s="185"/>
      <c r="D153" s="185"/>
      <c r="E153" s="188"/>
      <c r="F153" s="186"/>
      <c r="G153" s="187"/>
      <c r="H153" s="187"/>
      <c r="I153" s="189"/>
    </row>
    <row r="154" spans="1:12" x14ac:dyDescent="0.2">
      <c r="C154" s="185"/>
      <c r="D154" s="185"/>
      <c r="E154" s="188"/>
      <c r="F154" s="186"/>
      <c r="G154" s="187"/>
      <c r="H154" s="187"/>
      <c r="I154" s="189"/>
    </row>
  </sheetData>
  <mergeCells count="1">
    <mergeCell ref="A1:I1"/>
  </mergeCells>
  <pageMargins left="0.23622047244094491" right="0.23622047244094491" top="0.74803149606299213" bottom="0.74803149606299213" header="0.31496062992125984" footer="0.31496062992125984"/>
  <pageSetup paperSize="9" orientation="portrait" horizontalDpi="0" verticalDpi="0" r:id="rId1"/>
  <headerFooter>
    <oddFooter>&amp;LR Burnham&amp;C&amp;P of &amp;N&amp;R&amp;F &amp;A</oddFooter>
  </headerFooter>
  <rowBreaks count="2" manualBreakCount="2">
    <brk id="50" max="16383" man="1"/>
    <brk id="104" max="16383" man="1"/>
  </row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97"/>
  <sheetViews>
    <sheetView topLeftCell="A61" workbookViewId="0">
      <selection activeCell="G16" sqref="G16"/>
    </sheetView>
  </sheetViews>
  <sheetFormatPr defaultRowHeight="12.75" x14ac:dyDescent="0.2"/>
  <cols>
    <col min="1" max="1" width="9.7109375" style="51" customWidth="1"/>
    <col min="2" max="2" width="26" style="23" customWidth="1"/>
    <col min="3" max="3" width="27.7109375" style="38" customWidth="1"/>
    <col min="4" max="4" width="8.7109375" style="49" bestFit="1" customWidth="1"/>
    <col min="5" max="5" width="10" style="50" customWidth="1"/>
    <col min="6" max="6" width="8.5703125" style="55" bestFit="1" customWidth="1"/>
    <col min="7" max="7" width="7.85546875" style="22" customWidth="1"/>
    <col min="8" max="16384" width="9.140625" style="23"/>
  </cols>
  <sheetData>
    <row r="1" spans="1:7" x14ac:dyDescent="0.2">
      <c r="A1" s="16" t="s">
        <v>246</v>
      </c>
      <c r="B1" s="17"/>
      <c r="C1" s="18"/>
      <c r="D1" s="19"/>
      <c r="E1" s="20"/>
      <c r="F1" s="21"/>
    </row>
    <row r="2" spans="1:7" x14ac:dyDescent="0.2">
      <c r="A2" s="24" t="s">
        <v>421</v>
      </c>
      <c r="B2" s="25"/>
      <c r="C2" s="26"/>
      <c r="D2" s="27"/>
      <c r="E2" s="28"/>
      <c r="F2" s="29"/>
    </row>
    <row r="3" spans="1:7" x14ac:dyDescent="0.2">
      <c r="A3" s="30" t="s">
        <v>83</v>
      </c>
      <c r="B3" s="31" t="s">
        <v>155</v>
      </c>
      <c r="C3" s="32" t="s">
        <v>156</v>
      </c>
      <c r="D3" s="33" t="s">
        <v>62</v>
      </c>
      <c r="E3" s="34" t="s">
        <v>63</v>
      </c>
      <c r="F3" s="35" t="s">
        <v>81</v>
      </c>
      <c r="G3" s="22" t="s">
        <v>260</v>
      </c>
    </row>
    <row r="4" spans="1:7" x14ac:dyDescent="0.2">
      <c r="A4" s="36"/>
      <c r="B4" s="37"/>
      <c r="D4" s="39"/>
      <c r="E4" s="40"/>
      <c r="F4" s="41"/>
    </row>
    <row r="5" spans="1:7" x14ac:dyDescent="0.2">
      <c r="A5" s="42" t="s">
        <v>203</v>
      </c>
      <c r="B5" s="43" t="s">
        <v>82</v>
      </c>
      <c r="C5" s="44"/>
      <c r="D5" s="45">
        <v>0</v>
      </c>
      <c r="E5" s="40"/>
      <c r="F5" s="46">
        <f>SUM(D5-E5)</f>
        <v>0</v>
      </c>
      <c r="G5" s="22" t="s">
        <v>259</v>
      </c>
    </row>
    <row r="6" spans="1:7" x14ac:dyDescent="0.2">
      <c r="A6" s="47">
        <v>40708</v>
      </c>
      <c r="B6" s="48" t="s">
        <v>244</v>
      </c>
      <c r="C6" s="38" t="s">
        <v>245</v>
      </c>
      <c r="E6" s="50">
        <v>6678.34</v>
      </c>
      <c r="F6" s="46">
        <f t="shared" ref="F6:F94" si="0">SUM(F5+D6-E6)</f>
        <v>-6678.34</v>
      </c>
      <c r="G6" s="22">
        <v>2</v>
      </c>
    </row>
    <row r="7" spans="1:7" x14ac:dyDescent="0.2">
      <c r="A7" s="47">
        <v>40723</v>
      </c>
      <c r="B7" s="23" t="s">
        <v>261</v>
      </c>
      <c r="C7" s="38" t="s">
        <v>262</v>
      </c>
      <c r="E7" s="50">
        <v>406.8</v>
      </c>
      <c r="F7" s="46">
        <f t="shared" si="0"/>
        <v>-7085.14</v>
      </c>
      <c r="G7" s="22">
        <v>7</v>
      </c>
    </row>
    <row r="8" spans="1:7" x14ac:dyDescent="0.2">
      <c r="A8" s="47">
        <v>40724</v>
      </c>
      <c r="B8" s="23" t="s">
        <v>274</v>
      </c>
      <c r="C8" s="38" t="s">
        <v>273</v>
      </c>
      <c r="D8" s="49">
        <v>25000</v>
      </c>
      <c r="F8" s="46">
        <f t="shared" si="0"/>
        <v>17914.86</v>
      </c>
      <c r="G8" s="22" t="s">
        <v>259</v>
      </c>
    </row>
    <row r="9" spans="1:7" x14ac:dyDescent="0.2">
      <c r="A9" s="47">
        <v>40725</v>
      </c>
      <c r="B9" s="48" t="s">
        <v>244</v>
      </c>
      <c r="C9" s="38" t="s">
        <v>275</v>
      </c>
      <c r="E9" s="50">
        <v>8000</v>
      </c>
      <c r="F9" s="46">
        <f t="shared" si="0"/>
        <v>9914.86</v>
      </c>
      <c r="G9" s="22">
        <v>2</v>
      </c>
    </row>
    <row r="10" spans="1:7" x14ac:dyDescent="0.2">
      <c r="A10" s="47">
        <v>40728</v>
      </c>
      <c r="B10" s="51" t="s">
        <v>276</v>
      </c>
      <c r="C10" s="38" t="s">
        <v>277</v>
      </c>
      <c r="E10" s="50">
        <v>150</v>
      </c>
      <c r="F10" s="46">
        <f t="shared" si="0"/>
        <v>9764.86</v>
      </c>
      <c r="G10" s="22">
        <v>10</v>
      </c>
    </row>
    <row r="11" spans="1:7" x14ac:dyDescent="0.2">
      <c r="A11" s="47">
        <v>40728</v>
      </c>
      <c r="B11" s="51" t="s">
        <v>276</v>
      </c>
      <c r="C11" s="38" t="s">
        <v>278</v>
      </c>
      <c r="D11" s="49">
        <v>114</v>
      </c>
      <c r="F11" s="46">
        <f t="shared" si="0"/>
        <v>9878.86</v>
      </c>
      <c r="G11" s="22">
        <v>10</v>
      </c>
    </row>
    <row r="12" spans="1:7" x14ac:dyDescent="0.2">
      <c r="A12" s="47">
        <v>40728</v>
      </c>
      <c r="B12" s="48" t="s">
        <v>244</v>
      </c>
      <c r="C12" s="38" t="s">
        <v>275</v>
      </c>
      <c r="E12" s="50">
        <v>5735.68</v>
      </c>
      <c r="F12" s="46">
        <f t="shared" si="0"/>
        <v>4143.18</v>
      </c>
      <c r="G12" s="22">
        <v>2</v>
      </c>
    </row>
    <row r="13" spans="1:7" x14ac:dyDescent="0.2">
      <c r="A13" s="47">
        <v>40730</v>
      </c>
      <c r="B13" s="51" t="s">
        <v>297</v>
      </c>
      <c r="C13" s="38" t="s">
        <v>298</v>
      </c>
      <c r="E13" s="50">
        <v>8</v>
      </c>
      <c r="F13" s="46">
        <f t="shared" si="0"/>
        <v>4135.18</v>
      </c>
      <c r="G13" s="22">
        <v>13</v>
      </c>
    </row>
    <row r="14" spans="1:7" x14ac:dyDescent="0.2">
      <c r="A14" s="47">
        <v>40730</v>
      </c>
      <c r="B14" s="51" t="s">
        <v>87</v>
      </c>
      <c r="E14" s="50">
        <v>60</v>
      </c>
      <c r="F14" s="46">
        <f t="shared" si="0"/>
        <v>4075.1800000000003</v>
      </c>
      <c r="G14" s="22">
        <v>10</v>
      </c>
    </row>
    <row r="15" spans="1:7" x14ac:dyDescent="0.2">
      <c r="A15" s="47">
        <v>40730</v>
      </c>
      <c r="B15" s="51" t="s">
        <v>87</v>
      </c>
      <c r="C15" s="38" t="s">
        <v>279</v>
      </c>
      <c r="E15" s="50">
        <v>190</v>
      </c>
      <c r="F15" s="46">
        <f t="shared" si="0"/>
        <v>3885.1800000000003</v>
      </c>
      <c r="G15" s="22">
        <v>10</v>
      </c>
    </row>
    <row r="16" spans="1:7" x14ac:dyDescent="0.2">
      <c r="A16" s="47">
        <v>40732</v>
      </c>
      <c r="B16" s="51" t="s">
        <v>87</v>
      </c>
      <c r="C16" s="38" t="s">
        <v>279</v>
      </c>
      <c r="E16" s="50">
        <v>120</v>
      </c>
      <c r="F16" s="46">
        <f t="shared" si="0"/>
        <v>3765.1800000000003</v>
      </c>
      <c r="G16" s="22">
        <v>13</v>
      </c>
    </row>
    <row r="17" spans="1:8" x14ac:dyDescent="0.2">
      <c r="A17" s="47">
        <v>40735</v>
      </c>
      <c r="B17" s="51" t="s">
        <v>106</v>
      </c>
      <c r="C17" s="38" t="s">
        <v>286</v>
      </c>
      <c r="E17" s="50">
        <v>150</v>
      </c>
      <c r="F17" s="46">
        <f t="shared" si="0"/>
        <v>3615.1800000000003</v>
      </c>
      <c r="G17" s="22">
        <v>10</v>
      </c>
    </row>
    <row r="18" spans="1:8" x14ac:dyDescent="0.2">
      <c r="A18" s="47">
        <v>40736</v>
      </c>
      <c r="B18" s="51" t="s">
        <v>285</v>
      </c>
      <c r="C18" s="38" t="s">
        <v>287</v>
      </c>
      <c r="E18" s="50">
        <v>104.9</v>
      </c>
      <c r="F18" s="46">
        <f t="shared" si="0"/>
        <v>3510.28</v>
      </c>
      <c r="G18" s="22">
        <v>12</v>
      </c>
    </row>
    <row r="19" spans="1:8" x14ac:dyDescent="0.2">
      <c r="A19" s="47">
        <v>40737</v>
      </c>
      <c r="B19" s="51" t="s">
        <v>87</v>
      </c>
      <c r="C19" s="38" t="s">
        <v>279</v>
      </c>
      <c r="E19" s="50">
        <v>180</v>
      </c>
      <c r="F19" s="46">
        <f t="shared" si="0"/>
        <v>3330.28</v>
      </c>
      <c r="G19" s="22">
        <v>13</v>
      </c>
    </row>
    <row r="20" spans="1:8" x14ac:dyDescent="0.2">
      <c r="A20" s="47">
        <v>40739</v>
      </c>
      <c r="B20" s="51" t="s">
        <v>87</v>
      </c>
      <c r="C20" s="38" t="s">
        <v>309</v>
      </c>
      <c r="E20" s="50">
        <v>70</v>
      </c>
      <c r="F20" s="46">
        <f t="shared" si="0"/>
        <v>3260.28</v>
      </c>
      <c r="G20" s="22">
        <v>11</v>
      </c>
    </row>
    <row r="21" spans="1:8" x14ac:dyDescent="0.2">
      <c r="A21" s="47">
        <v>40739</v>
      </c>
      <c r="B21" s="51" t="s">
        <v>87</v>
      </c>
      <c r="C21" s="38" t="s">
        <v>310</v>
      </c>
      <c r="E21" s="50">
        <v>70</v>
      </c>
      <c r="F21" s="46">
        <f t="shared" si="0"/>
        <v>3190.28</v>
      </c>
      <c r="G21" s="22">
        <v>13</v>
      </c>
    </row>
    <row r="22" spans="1:8" x14ac:dyDescent="0.2">
      <c r="A22" s="47">
        <v>40739</v>
      </c>
      <c r="B22" s="48" t="s">
        <v>244</v>
      </c>
      <c r="C22" s="38" t="s">
        <v>288</v>
      </c>
      <c r="E22" s="50">
        <v>7057.33</v>
      </c>
      <c r="F22" s="46">
        <f t="shared" si="0"/>
        <v>-3867.0499999999997</v>
      </c>
      <c r="G22" s="22">
        <v>2</v>
      </c>
      <c r="H22" s="52"/>
    </row>
    <row r="23" spans="1:8" x14ac:dyDescent="0.2">
      <c r="A23" s="47">
        <v>40739</v>
      </c>
      <c r="B23" s="48" t="s">
        <v>244</v>
      </c>
      <c r="C23" s="38" t="s">
        <v>289</v>
      </c>
      <c r="D23" s="53"/>
      <c r="E23" s="50">
        <v>480</v>
      </c>
      <c r="F23" s="46">
        <f t="shared" si="0"/>
        <v>-4347.0499999999993</v>
      </c>
      <c r="G23" s="22">
        <v>2</v>
      </c>
    </row>
    <row r="24" spans="1:8" x14ac:dyDescent="0.2">
      <c r="A24" s="47">
        <v>40742</v>
      </c>
      <c r="B24" s="51" t="s">
        <v>293</v>
      </c>
      <c r="C24" s="38" t="s">
        <v>294</v>
      </c>
      <c r="E24" s="50">
        <v>118.63</v>
      </c>
      <c r="F24" s="46">
        <f t="shared" si="0"/>
        <v>-4465.6799999999994</v>
      </c>
      <c r="G24" s="22">
        <v>19</v>
      </c>
    </row>
    <row r="25" spans="1:8" x14ac:dyDescent="0.2">
      <c r="A25" s="47">
        <v>40742</v>
      </c>
      <c r="B25" s="51" t="s">
        <v>291</v>
      </c>
      <c r="C25" s="38" t="s">
        <v>292</v>
      </c>
      <c r="E25" s="50">
        <v>227.73</v>
      </c>
      <c r="F25" s="46">
        <f t="shared" si="0"/>
        <v>-4693.4099999999989</v>
      </c>
      <c r="G25" s="22">
        <v>11</v>
      </c>
    </row>
    <row r="26" spans="1:8" x14ac:dyDescent="0.2">
      <c r="A26" s="47">
        <v>40744</v>
      </c>
      <c r="B26" s="51" t="s">
        <v>299</v>
      </c>
      <c r="C26" s="38" t="s">
        <v>300</v>
      </c>
      <c r="E26" s="50">
        <v>51.3</v>
      </c>
      <c r="F26" s="46">
        <f t="shared" si="0"/>
        <v>-4744.7099999999991</v>
      </c>
      <c r="G26" s="22">
        <v>13</v>
      </c>
    </row>
    <row r="27" spans="1:8" x14ac:dyDescent="0.2">
      <c r="A27" s="47">
        <v>40744</v>
      </c>
      <c r="B27" s="51" t="s">
        <v>295</v>
      </c>
      <c r="C27" s="38" t="s">
        <v>296</v>
      </c>
      <c r="E27" s="50">
        <v>745</v>
      </c>
      <c r="F27" s="46">
        <f t="shared" si="0"/>
        <v>-5489.7099999999991</v>
      </c>
      <c r="G27" s="22">
        <v>13</v>
      </c>
    </row>
    <row r="28" spans="1:8" x14ac:dyDescent="0.2">
      <c r="A28" s="47">
        <v>40744</v>
      </c>
      <c r="B28" s="51" t="s">
        <v>297</v>
      </c>
      <c r="C28" s="38" t="s">
        <v>298</v>
      </c>
      <c r="E28" s="50">
        <v>17</v>
      </c>
      <c r="F28" s="46">
        <f t="shared" si="0"/>
        <v>-5506.7099999999991</v>
      </c>
      <c r="G28" s="22">
        <v>13</v>
      </c>
    </row>
    <row r="29" spans="1:8" x14ac:dyDescent="0.2">
      <c r="A29" s="47">
        <v>40744</v>
      </c>
      <c r="B29" s="51" t="s">
        <v>87</v>
      </c>
      <c r="C29" s="38" t="s">
        <v>304</v>
      </c>
      <c r="E29" s="50">
        <v>120</v>
      </c>
      <c r="F29" s="46">
        <f t="shared" si="0"/>
        <v>-5626.7099999999991</v>
      </c>
      <c r="G29" s="22">
        <v>13</v>
      </c>
    </row>
    <row r="30" spans="1:8" x14ac:dyDescent="0.2">
      <c r="A30" s="47">
        <v>40744</v>
      </c>
      <c r="B30" s="51" t="s">
        <v>136</v>
      </c>
      <c r="C30" s="38" t="s">
        <v>301</v>
      </c>
      <c r="E30" s="50">
        <v>172.59</v>
      </c>
      <c r="F30" s="46">
        <f t="shared" si="0"/>
        <v>-5799.2999999999993</v>
      </c>
      <c r="G30" s="22">
        <v>1</v>
      </c>
    </row>
    <row r="31" spans="1:8" x14ac:dyDescent="0.2">
      <c r="A31" s="47">
        <v>40745</v>
      </c>
      <c r="B31" s="51" t="s">
        <v>87</v>
      </c>
      <c r="C31" s="38" t="s">
        <v>311</v>
      </c>
      <c r="E31" s="50">
        <v>60</v>
      </c>
      <c r="F31" s="46">
        <f t="shared" si="0"/>
        <v>-5859.2999999999993</v>
      </c>
      <c r="G31" s="22">
        <v>11</v>
      </c>
    </row>
    <row r="32" spans="1:8" x14ac:dyDescent="0.2">
      <c r="A32" s="47">
        <v>40745</v>
      </c>
      <c r="B32" s="51" t="s">
        <v>87</v>
      </c>
      <c r="C32" s="38" t="s">
        <v>310</v>
      </c>
      <c r="E32" s="50">
        <v>60</v>
      </c>
      <c r="F32" s="46">
        <f t="shared" si="0"/>
        <v>-5919.2999999999993</v>
      </c>
      <c r="G32" s="22">
        <v>13</v>
      </c>
    </row>
    <row r="33" spans="1:8" x14ac:dyDescent="0.2">
      <c r="A33" s="47">
        <v>40746</v>
      </c>
      <c r="B33" s="51" t="s">
        <v>291</v>
      </c>
      <c r="C33" s="38" t="s">
        <v>305</v>
      </c>
      <c r="E33" s="50">
        <v>222.19</v>
      </c>
      <c r="F33" s="46">
        <f t="shared" si="0"/>
        <v>-6141.4899999999989</v>
      </c>
      <c r="G33" s="22">
        <v>13</v>
      </c>
    </row>
    <row r="34" spans="1:8" x14ac:dyDescent="0.2">
      <c r="A34" s="47">
        <v>40750</v>
      </c>
      <c r="B34" s="51" t="s">
        <v>308</v>
      </c>
      <c r="C34" s="38" t="s">
        <v>258</v>
      </c>
      <c r="E34" s="50">
        <v>5.2</v>
      </c>
      <c r="F34" s="46">
        <f t="shared" si="0"/>
        <v>-6146.6899999999987</v>
      </c>
      <c r="G34" s="22">
        <v>14</v>
      </c>
    </row>
    <row r="35" spans="1:8" x14ac:dyDescent="0.2">
      <c r="A35" s="47">
        <v>40750</v>
      </c>
      <c r="B35" s="51" t="s">
        <v>306</v>
      </c>
      <c r="C35" s="38" t="s">
        <v>307</v>
      </c>
      <c r="E35" s="50">
        <v>25.96</v>
      </c>
      <c r="F35" s="46">
        <f t="shared" si="0"/>
        <v>-6172.6499999999987</v>
      </c>
      <c r="G35" s="22">
        <v>8</v>
      </c>
    </row>
    <row r="36" spans="1:8" x14ac:dyDescent="0.2">
      <c r="A36" s="47">
        <v>40751</v>
      </c>
      <c r="B36" s="51" t="s">
        <v>308</v>
      </c>
      <c r="C36" s="38" t="s">
        <v>352</v>
      </c>
      <c r="E36" s="50">
        <v>4.8</v>
      </c>
      <c r="F36" s="46">
        <f t="shared" si="0"/>
        <v>-6177.4499999999989</v>
      </c>
      <c r="G36" s="22">
        <v>11</v>
      </c>
    </row>
    <row r="37" spans="1:8" x14ac:dyDescent="0.2">
      <c r="A37" s="47">
        <v>40752</v>
      </c>
      <c r="B37" s="51" t="s">
        <v>295</v>
      </c>
      <c r="C37" s="38" t="s">
        <v>315</v>
      </c>
      <c r="E37" s="50">
        <v>1000</v>
      </c>
      <c r="F37" s="46">
        <f t="shared" si="0"/>
        <v>-7177.4499999999989</v>
      </c>
      <c r="G37" s="22">
        <v>11</v>
      </c>
    </row>
    <row r="38" spans="1:8" x14ac:dyDescent="0.2">
      <c r="A38" s="47">
        <v>40752</v>
      </c>
      <c r="B38" s="51" t="s">
        <v>295</v>
      </c>
      <c r="C38" s="38" t="s">
        <v>316</v>
      </c>
      <c r="E38" s="50">
        <v>250</v>
      </c>
      <c r="F38" s="46">
        <f t="shared" si="0"/>
        <v>-7427.4499999999989</v>
      </c>
      <c r="G38" s="22">
        <v>13</v>
      </c>
    </row>
    <row r="39" spans="1:8" x14ac:dyDescent="0.2">
      <c r="A39" s="47">
        <v>40752</v>
      </c>
      <c r="B39" s="51" t="s">
        <v>295</v>
      </c>
      <c r="C39" s="38" t="s">
        <v>270</v>
      </c>
      <c r="E39" s="50">
        <v>250</v>
      </c>
      <c r="F39" s="46">
        <f t="shared" si="0"/>
        <v>-7677.4499999999989</v>
      </c>
      <c r="G39" s="22">
        <v>14</v>
      </c>
    </row>
    <row r="40" spans="1:8" x14ac:dyDescent="0.2">
      <c r="A40" s="47">
        <v>40752</v>
      </c>
      <c r="B40" s="51" t="s">
        <v>319</v>
      </c>
      <c r="C40" s="38" t="s">
        <v>321</v>
      </c>
      <c r="E40" s="50">
        <v>31.15</v>
      </c>
      <c r="F40" s="46">
        <f t="shared" si="0"/>
        <v>-7708.5999999999985</v>
      </c>
      <c r="G40" s="22">
        <v>14</v>
      </c>
    </row>
    <row r="41" spans="1:8" x14ac:dyDescent="0.2">
      <c r="A41" s="47">
        <v>40752</v>
      </c>
      <c r="B41" s="51" t="s">
        <v>319</v>
      </c>
      <c r="C41" s="38" t="s">
        <v>320</v>
      </c>
      <c r="E41" s="50">
        <v>21.21</v>
      </c>
      <c r="F41" s="46">
        <f t="shared" si="0"/>
        <v>-7729.8099999999986</v>
      </c>
      <c r="G41" s="22">
        <v>16</v>
      </c>
    </row>
    <row r="42" spans="1:8" x14ac:dyDescent="0.2">
      <c r="A42" s="47">
        <v>40752</v>
      </c>
      <c r="B42" s="51" t="s">
        <v>326</v>
      </c>
      <c r="C42" s="38" t="s">
        <v>327</v>
      </c>
      <c r="E42" s="50">
        <v>80.989999999999995</v>
      </c>
      <c r="F42" s="46">
        <f t="shared" si="0"/>
        <v>-7810.7999999999984</v>
      </c>
      <c r="G42" s="22">
        <v>9</v>
      </c>
      <c r="H42" s="52"/>
    </row>
    <row r="43" spans="1:8" x14ac:dyDescent="0.2">
      <c r="A43" s="47">
        <v>40752</v>
      </c>
      <c r="B43" s="51" t="s">
        <v>326</v>
      </c>
      <c r="C43" s="38" t="s">
        <v>329</v>
      </c>
      <c r="E43" s="50">
        <v>14.45</v>
      </c>
      <c r="F43" s="46">
        <f t="shared" si="0"/>
        <v>-7825.2499999999982</v>
      </c>
      <c r="G43" s="22">
        <v>11</v>
      </c>
    </row>
    <row r="44" spans="1:8" x14ac:dyDescent="0.2">
      <c r="A44" s="47">
        <v>40752</v>
      </c>
      <c r="B44" s="51" t="s">
        <v>326</v>
      </c>
      <c r="C44" s="38" t="s">
        <v>328</v>
      </c>
      <c r="E44" s="50">
        <v>59</v>
      </c>
      <c r="F44" s="46">
        <f t="shared" si="0"/>
        <v>-7884.2499999999982</v>
      </c>
      <c r="G44" s="22">
        <v>14</v>
      </c>
    </row>
    <row r="45" spans="1:8" x14ac:dyDescent="0.2">
      <c r="A45" s="47">
        <v>40752</v>
      </c>
      <c r="B45" s="51" t="s">
        <v>291</v>
      </c>
      <c r="C45" s="38" t="s">
        <v>314</v>
      </c>
      <c r="E45" s="50">
        <v>15</v>
      </c>
      <c r="F45" s="46">
        <f t="shared" si="0"/>
        <v>-7899.2499999999982</v>
      </c>
      <c r="G45" s="22">
        <v>10</v>
      </c>
    </row>
    <row r="46" spans="1:8" x14ac:dyDescent="0.2">
      <c r="A46" s="47">
        <v>40752</v>
      </c>
      <c r="B46" s="51" t="s">
        <v>291</v>
      </c>
      <c r="C46" s="38" t="s">
        <v>313</v>
      </c>
      <c r="E46" s="50">
        <v>184.82</v>
      </c>
      <c r="F46" s="46">
        <f t="shared" si="0"/>
        <v>-8084.0699999999979</v>
      </c>
      <c r="G46" s="22">
        <v>11</v>
      </c>
    </row>
    <row r="47" spans="1:8" x14ac:dyDescent="0.2">
      <c r="A47" s="47">
        <v>40752</v>
      </c>
      <c r="B47" s="51" t="s">
        <v>291</v>
      </c>
      <c r="C47" s="38" t="s">
        <v>312</v>
      </c>
      <c r="E47" s="50">
        <v>109.06</v>
      </c>
      <c r="F47" s="46">
        <f t="shared" si="0"/>
        <v>-8193.1299999999974</v>
      </c>
      <c r="G47" s="22">
        <v>13</v>
      </c>
    </row>
    <row r="48" spans="1:8" x14ac:dyDescent="0.2">
      <c r="A48" s="47">
        <v>40752</v>
      </c>
      <c r="B48" s="51" t="s">
        <v>324</v>
      </c>
      <c r="C48" s="38" t="s">
        <v>325</v>
      </c>
      <c r="E48" s="50">
        <v>25.99</v>
      </c>
      <c r="F48" s="46">
        <f t="shared" si="0"/>
        <v>-8219.1199999999972</v>
      </c>
      <c r="G48" s="22">
        <v>11</v>
      </c>
    </row>
    <row r="49" spans="1:8" x14ac:dyDescent="0.2">
      <c r="A49" s="47">
        <v>40753</v>
      </c>
      <c r="B49" s="51" t="s">
        <v>87</v>
      </c>
      <c r="C49" s="38" t="s">
        <v>318</v>
      </c>
      <c r="E49" s="50">
        <v>20</v>
      </c>
      <c r="F49" s="46">
        <f t="shared" si="0"/>
        <v>-8239.1199999999972</v>
      </c>
      <c r="G49" s="22">
        <v>9</v>
      </c>
    </row>
    <row r="50" spans="1:8" x14ac:dyDescent="0.2">
      <c r="A50" s="47">
        <v>40753</v>
      </c>
      <c r="B50" s="51" t="s">
        <v>87</v>
      </c>
      <c r="C50" s="38" t="s">
        <v>317</v>
      </c>
      <c r="E50" s="50">
        <v>40</v>
      </c>
      <c r="F50" s="46">
        <f t="shared" si="0"/>
        <v>-8279.1199999999972</v>
      </c>
      <c r="G50" s="22">
        <v>10</v>
      </c>
    </row>
    <row r="51" spans="1:8" x14ac:dyDescent="0.2">
      <c r="A51" s="47">
        <v>40753</v>
      </c>
      <c r="B51" s="51" t="s">
        <v>87</v>
      </c>
      <c r="C51" s="38" t="s">
        <v>315</v>
      </c>
      <c r="E51" s="50">
        <v>180</v>
      </c>
      <c r="F51" s="46">
        <f t="shared" si="0"/>
        <v>-8459.1199999999972</v>
      </c>
      <c r="G51" s="22">
        <v>11</v>
      </c>
    </row>
    <row r="52" spans="1:8" x14ac:dyDescent="0.2">
      <c r="A52" s="47">
        <v>40753</v>
      </c>
      <c r="B52" s="51" t="s">
        <v>87</v>
      </c>
      <c r="C52" s="38" t="s">
        <v>316</v>
      </c>
      <c r="E52" s="50">
        <v>60</v>
      </c>
      <c r="F52" s="46">
        <f t="shared" si="0"/>
        <v>-8519.1199999999972</v>
      </c>
      <c r="G52" s="22">
        <v>13</v>
      </c>
      <c r="H52" s="52"/>
    </row>
    <row r="53" spans="1:8" x14ac:dyDescent="0.2">
      <c r="A53" s="47">
        <v>40753</v>
      </c>
      <c r="B53" s="51" t="s">
        <v>322</v>
      </c>
      <c r="C53" s="38" t="s">
        <v>323</v>
      </c>
      <c r="E53" s="50">
        <v>50</v>
      </c>
      <c r="F53" s="46">
        <f t="shared" si="0"/>
        <v>-8569.1199999999972</v>
      </c>
      <c r="G53" s="22">
        <v>13</v>
      </c>
    </row>
    <row r="54" spans="1:8" x14ac:dyDescent="0.2">
      <c r="A54" s="47">
        <v>40756</v>
      </c>
      <c r="B54" s="51" t="s">
        <v>106</v>
      </c>
      <c r="C54" s="38" t="s">
        <v>330</v>
      </c>
      <c r="E54" s="50">
        <v>70</v>
      </c>
      <c r="F54" s="46">
        <f t="shared" si="0"/>
        <v>-8639.1199999999972</v>
      </c>
      <c r="G54" s="22">
        <v>13</v>
      </c>
    </row>
    <row r="55" spans="1:8" x14ac:dyDescent="0.2">
      <c r="A55" s="47">
        <v>40756</v>
      </c>
      <c r="B55" s="51" t="s">
        <v>267</v>
      </c>
      <c r="C55" s="38" t="s">
        <v>331</v>
      </c>
      <c r="E55" s="50">
        <v>221.7</v>
      </c>
      <c r="F55" s="46">
        <f t="shared" si="0"/>
        <v>-8860.8199999999979</v>
      </c>
      <c r="G55" s="22">
        <v>17</v>
      </c>
    </row>
    <row r="56" spans="1:8" x14ac:dyDescent="0.2">
      <c r="A56" s="47">
        <v>40756</v>
      </c>
      <c r="B56" s="51" t="s">
        <v>247</v>
      </c>
      <c r="C56" s="38" t="s">
        <v>334</v>
      </c>
      <c r="E56" s="50">
        <v>21.46</v>
      </c>
      <c r="F56" s="46">
        <f t="shared" si="0"/>
        <v>-8882.279999999997</v>
      </c>
      <c r="G56" s="22">
        <v>18</v>
      </c>
    </row>
    <row r="57" spans="1:8" x14ac:dyDescent="0.2">
      <c r="A57" s="47">
        <v>40756</v>
      </c>
      <c r="B57" s="51" t="s">
        <v>332</v>
      </c>
      <c r="C57" s="38" t="s">
        <v>333</v>
      </c>
      <c r="E57" s="50">
        <v>15.57</v>
      </c>
      <c r="F57" s="46">
        <f t="shared" si="0"/>
        <v>-8897.8499999999967</v>
      </c>
      <c r="G57" s="22">
        <v>14</v>
      </c>
      <c r="H57" s="52"/>
    </row>
    <row r="58" spans="1:8" x14ac:dyDescent="0.2">
      <c r="A58" s="47">
        <v>40758</v>
      </c>
      <c r="B58" s="51" t="s">
        <v>335</v>
      </c>
      <c r="C58" s="38" t="s">
        <v>336</v>
      </c>
      <c r="E58" s="50">
        <v>243.55</v>
      </c>
      <c r="F58" s="46">
        <f t="shared" si="0"/>
        <v>-9141.399999999996</v>
      </c>
      <c r="G58" s="22">
        <v>12</v>
      </c>
    </row>
    <row r="59" spans="1:8" x14ac:dyDescent="0.2">
      <c r="A59" s="47">
        <v>40759</v>
      </c>
      <c r="B59" s="51" t="s">
        <v>198</v>
      </c>
      <c r="C59" s="38" t="s">
        <v>337</v>
      </c>
      <c r="D59" s="49">
        <v>10000</v>
      </c>
      <c r="F59" s="46">
        <f t="shared" si="0"/>
        <v>858.600000000004</v>
      </c>
      <c r="G59" s="22" t="s">
        <v>259</v>
      </c>
    </row>
    <row r="60" spans="1:8" x14ac:dyDescent="0.2">
      <c r="A60" s="47">
        <v>40760</v>
      </c>
      <c r="B60" s="51" t="s">
        <v>291</v>
      </c>
      <c r="C60" s="38" t="s">
        <v>344</v>
      </c>
      <c r="E60" s="50">
        <v>44.9</v>
      </c>
      <c r="F60" s="46">
        <f t="shared" si="0"/>
        <v>813.70000000000402</v>
      </c>
      <c r="G60" s="22">
        <v>11</v>
      </c>
    </row>
    <row r="61" spans="1:8" x14ac:dyDescent="0.2">
      <c r="A61" s="47">
        <v>40763</v>
      </c>
      <c r="B61" s="51" t="s">
        <v>291</v>
      </c>
      <c r="C61" s="38" t="s">
        <v>345</v>
      </c>
      <c r="E61" s="50">
        <v>95.9</v>
      </c>
      <c r="F61" s="46">
        <f t="shared" si="0"/>
        <v>717.80000000000405</v>
      </c>
      <c r="G61" s="22">
        <v>18</v>
      </c>
    </row>
    <row r="62" spans="1:8" x14ac:dyDescent="0.2">
      <c r="A62" s="47">
        <v>40767</v>
      </c>
      <c r="B62" s="51" t="s">
        <v>350</v>
      </c>
      <c r="C62" s="38" t="s">
        <v>351</v>
      </c>
      <c r="D62" s="49">
        <v>758</v>
      </c>
      <c r="F62" s="46">
        <f t="shared" si="0"/>
        <v>1475.800000000004</v>
      </c>
      <c r="G62" s="22" t="s">
        <v>259</v>
      </c>
    </row>
    <row r="63" spans="1:8" x14ac:dyDescent="0.2">
      <c r="A63" s="47">
        <v>40767</v>
      </c>
      <c r="B63" s="51" t="s">
        <v>87</v>
      </c>
      <c r="C63" s="38" t="s">
        <v>317</v>
      </c>
      <c r="E63" s="50">
        <v>60</v>
      </c>
      <c r="F63" s="46">
        <f t="shared" si="0"/>
        <v>1415.800000000004</v>
      </c>
      <c r="G63" s="22">
        <v>10</v>
      </c>
    </row>
    <row r="64" spans="1:8" x14ac:dyDescent="0.2">
      <c r="A64" s="47">
        <v>40767</v>
      </c>
      <c r="B64" s="51" t="s">
        <v>87</v>
      </c>
      <c r="C64" s="38" t="s">
        <v>349</v>
      </c>
      <c r="E64" s="50">
        <v>60</v>
      </c>
      <c r="F64" s="46">
        <f t="shared" si="0"/>
        <v>1355.800000000004</v>
      </c>
      <c r="G64" s="22">
        <v>16</v>
      </c>
    </row>
    <row r="65" spans="1:7" x14ac:dyDescent="0.2">
      <c r="A65" s="47">
        <v>40767</v>
      </c>
      <c r="B65" s="51" t="s">
        <v>136</v>
      </c>
      <c r="C65" s="38" t="s">
        <v>301</v>
      </c>
      <c r="E65" s="50">
        <v>431.47</v>
      </c>
      <c r="F65" s="46">
        <f t="shared" si="0"/>
        <v>924.33000000000402</v>
      </c>
      <c r="G65" s="22">
        <v>1</v>
      </c>
    </row>
    <row r="66" spans="1:7" x14ac:dyDescent="0.2">
      <c r="A66" s="47">
        <v>40770</v>
      </c>
      <c r="B66" s="51" t="s">
        <v>353</v>
      </c>
      <c r="C66" s="38" t="s">
        <v>354</v>
      </c>
      <c r="E66" s="50">
        <v>105.89</v>
      </c>
      <c r="F66" s="46">
        <f t="shared" si="0"/>
        <v>818.44000000000403</v>
      </c>
      <c r="G66" s="22">
        <v>18</v>
      </c>
    </row>
    <row r="67" spans="1:7" x14ac:dyDescent="0.2">
      <c r="A67" s="47">
        <v>40772</v>
      </c>
      <c r="B67" s="1" t="s">
        <v>295</v>
      </c>
      <c r="C67" s="56" t="s">
        <v>355</v>
      </c>
      <c r="D67" s="7"/>
      <c r="E67" s="6">
        <v>680</v>
      </c>
      <c r="F67" s="46">
        <f t="shared" si="0"/>
        <v>138.44000000000403</v>
      </c>
      <c r="G67" s="22">
        <v>18</v>
      </c>
    </row>
    <row r="68" spans="1:7" x14ac:dyDescent="0.2">
      <c r="A68" s="47">
        <v>40772</v>
      </c>
      <c r="B68" s="51" t="s">
        <v>87</v>
      </c>
      <c r="C68" s="38" t="s">
        <v>349</v>
      </c>
      <c r="D68" s="7"/>
      <c r="E68" s="6">
        <v>120</v>
      </c>
      <c r="F68" s="46">
        <f t="shared" si="0"/>
        <v>18.440000000004034</v>
      </c>
      <c r="G68" s="22">
        <v>18</v>
      </c>
    </row>
    <row r="69" spans="1:7" x14ac:dyDescent="0.2">
      <c r="A69" s="47">
        <v>40779</v>
      </c>
      <c r="B69" s="1" t="s">
        <v>359</v>
      </c>
      <c r="C69" s="56" t="s">
        <v>360</v>
      </c>
      <c r="D69" s="7"/>
      <c r="E69" s="6">
        <v>50</v>
      </c>
      <c r="F69" s="46">
        <f t="shared" si="0"/>
        <v>-31.559999999995966</v>
      </c>
      <c r="G69" s="22">
        <v>18</v>
      </c>
    </row>
    <row r="70" spans="1:7" x14ac:dyDescent="0.2">
      <c r="A70" s="47">
        <v>40786</v>
      </c>
      <c r="B70" s="23" t="s">
        <v>291</v>
      </c>
      <c r="C70" s="38" t="s">
        <v>361</v>
      </c>
      <c r="E70" s="50">
        <v>6.34</v>
      </c>
      <c r="F70" s="46">
        <f t="shared" si="0"/>
        <v>-37.89999999999597</v>
      </c>
      <c r="G70" s="22">
        <v>18</v>
      </c>
    </row>
    <row r="71" spans="1:7" x14ac:dyDescent="0.2">
      <c r="A71" s="47">
        <v>40792</v>
      </c>
      <c r="B71" s="23" t="s">
        <v>87</v>
      </c>
      <c r="C71" s="38" t="s">
        <v>369</v>
      </c>
      <c r="E71" s="50">
        <v>60</v>
      </c>
      <c r="F71" s="46">
        <f t="shared" si="0"/>
        <v>-97.89999999999597</v>
      </c>
      <c r="G71" s="22">
        <v>18</v>
      </c>
    </row>
    <row r="72" spans="1:7" x14ac:dyDescent="0.2">
      <c r="A72" s="47">
        <v>40798</v>
      </c>
      <c r="B72" s="23" t="s">
        <v>265</v>
      </c>
      <c r="C72" s="38" t="s">
        <v>370</v>
      </c>
      <c r="E72" s="50">
        <v>45</v>
      </c>
      <c r="F72" s="46">
        <f t="shared" si="0"/>
        <v>-142.89999999999597</v>
      </c>
      <c r="G72" s="22">
        <v>18</v>
      </c>
    </row>
    <row r="73" spans="1:7" x14ac:dyDescent="0.2">
      <c r="A73" s="47">
        <v>40798</v>
      </c>
      <c r="B73" s="23" t="s">
        <v>265</v>
      </c>
      <c r="C73" s="38" t="s">
        <v>371</v>
      </c>
      <c r="E73" s="50">
        <v>182</v>
      </c>
      <c r="F73" s="46">
        <f t="shared" si="0"/>
        <v>-324.899999999996</v>
      </c>
      <c r="G73" s="22">
        <v>18</v>
      </c>
    </row>
    <row r="74" spans="1:7" x14ac:dyDescent="0.2">
      <c r="A74" s="47">
        <v>40798</v>
      </c>
      <c r="B74" s="23" t="s">
        <v>372</v>
      </c>
      <c r="C74" s="38" t="s">
        <v>373</v>
      </c>
      <c r="E74" s="50">
        <v>95</v>
      </c>
      <c r="F74" s="46">
        <f t="shared" si="0"/>
        <v>-419.899999999996</v>
      </c>
      <c r="G74" s="22">
        <v>18</v>
      </c>
    </row>
    <row r="75" spans="1:7" x14ac:dyDescent="0.2">
      <c r="A75" s="47">
        <v>40800</v>
      </c>
      <c r="B75" s="23" t="s">
        <v>393</v>
      </c>
      <c r="C75" s="38" t="s">
        <v>374</v>
      </c>
      <c r="E75" s="50">
        <v>180</v>
      </c>
      <c r="F75" s="46">
        <f t="shared" si="0"/>
        <v>-599.899999999996</v>
      </c>
      <c r="G75" s="22">
        <v>18</v>
      </c>
    </row>
    <row r="76" spans="1:7" x14ac:dyDescent="0.2">
      <c r="A76" s="47">
        <v>40802</v>
      </c>
      <c r="B76" s="23" t="s">
        <v>383</v>
      </c>
      <c r="C76" s="38" t="s">
        <v>397</v>
      </c>
      <c r="E76" s="50">
        <v>50</v>
      </c>
      <c r="F76" s="46">
        <f t="shared" si="0"/>
        <v>-649.899999999996</v>
      </c>
      <c r="G76" s="22">
        <v>16</v>
      </c>
    </row>
    <row r="77" spans="1:7" x14ac:dyDescent="0.2">
      <c r="A77" s="47">
        <v>40809</v>
      </c>
      <c r="B77" s="23" t="s">
        <v>378</v>
      </c>
      <c r="C77" s="38" t="s">
        <v>400</v>
      </c>
      <c r="E77" s="50">
        <v>140</v>
      </c>
      <c r="F77" s="46">
        <f t="shared" si="0"/>
        <v>-789.899999999996</v>
      </c>
      <c r="G77" s="22">
        <v>18</v>
      </c>
    </row>
    <row r="78" spans="1:7" x14ac:dyDescent="0.2">
      <c r="A78" s="47">
        <v>40815</v>
      </c>
      <c r="B78" s="23" t="s">
        <v>384</v>
      </c>
      <c r="C78" s="38" t="s">
        <v>385</v>
      </c>
      <c r="E78" s="50">
        <v>41.98</v>
      </c>
      <c r="F78" s="46">
        <f t="shared" si="0"/>
        <v>-831.87999999999602</v>
      </c>
      <c r="G78" s="22">
        <v>12</v>
      </c>
    </row>
    <row r="79" spans="1:7" x14ac:dyDescent="0.2">
      <c r="A79" s="47">
        <v>40816</v>
      </c>
      <c r="B79" s="23" t="s">
        <v>379</v>
      </c>
      <c r="C79" s="38" t="s">
        <v>402</v>
      </c>
      <c r="E79" s="50">
        <v>60</v>
      </c>
      <c r="F79" s="46">
        <f t="shared" si="0"/>
        <v>-891.87999999999602</v>
      </c>
      <c r="G79" s="22">
        <v>18</v>
      </c>
    </row>
    <row r="80" spans="1:7" x14ac:dyDescent="0.2">
      <c r="A80" s="47">
        <v>40816</v>
      </c>
      <c r="B80" s="23" t="s">
        <v>379</v>
      </c>
      <c r="C80" s="38" t="s">
        <v>403</v>
      </c>
      <c r="E80" s="50">
        <v>60</v>
      </c>
      <c r="F80" s="46">
        <f t="shared" si="0"/>
        <v>-951.87999999999602</v>
      </c>
      <c r="G80" s="22">
        <v>18</v>
      </c>
    </row>
    <row r="81" spans="1:7" x14ac:dyDescent="0.2">
      <c r="A81" s="47">
        <v>40820</v>
      </c>
      <c r="B81" s="23" t="s">
        <v>392</v>
      </c>
      <c r="C81" s="38" t="s">
        <v>401</v>
      </c>
      <c r="E81" s="50">
        <v>80</v>
      </c>
      <c r="F81" s="46">
        <f t="shared" si="0"/>
        <v>-1031.879999999996</v>
      </c>
      <c r="G81" s="22">
        <v>18</v>
      </c>
    </row>
    <row r="82" spans="1:7" x14ac:dyDescent="0.2">
      <c r="A82" s="47">
        <v>40822</v>
      </c>
      <c r="B82" s="23" t="s">
        <v>386</v>
      </c>
      <c r="C82" s="38" t="s">
        <v>387</v>
      </c>
      <c r="E82" s="50">
        <v>5</v>
      </c>
      <c r="F82" s="46">
        <f t="shared" si="0"/>
        <v>-1036.879999999996</v>
      </c>
      <c r="G82" s="22">
        <v>18</v>
      </c>
    </row>
    <row r="83" spans="1:7" x14ac:dyDescent="0.2">
      <c r="A83" s="47">
        <v>40822</v>
      </c>
      <c r="B83" s="23" t="s">
        <v>388</v>
      </c>
      <c r="C83" s="38" t="s">
        <v>389</v>
      </c>
      <c r="E83" s="50">
        <v>16.25</v>
      </c>
      <c r="F83" s="46">
        <f t="shared" si="0"/>
        <v>-1053.129999999996</v>
      </c>
      <c r="G83" s="22">
        <v>18</v>
      </c>
    </row>
    <row r="84" spans="1:7" x14ac:dyDescent="0.2">
      <c r="A84" s="47">
        <v>40826</v>
      </c>
      <c r="B84" s="23" t="s">
        <v>291</v>
      </c>
      <c r="C84" s="38" t="s">
        <v>390</v>
      </c>
      <c r="E84" s="50">
        <v>22.59</v>
      </c>
      <c r="F84" s="46">
        <f t="shared" si="0"/>
        <v>-1075.7199999999959</v>
      </c>
      <c r="G84" s="22">
        <v>18</v>
      </c>
    </row>
    <row r="85" spans="1:7" x14ac:dyDescent="0.2">
      <c r="A85" s="47">
        <v>40828</v>
      </c>
      <c r="B85" s="23" t="s">
        <v>265</v>
      </c>
      <c r="C85" s="38" t="s">
        <v>391</v>
      </c>
      <c r="E85" s="50">
        <v>140</v>
      </c>
      <c r="F85" s="46">
        <f t="shared" si="0"/>
        <v>-1215.7199999999959</v>
      </c>
      <c r="G85" s="22">
        <v>18</v>
      </c>
    </row>
    <row r="86" spans="1:7" x14ac:dyDescent="0.2">
      <c r="A86" s="47">
        <v>40828</v>
      </c>
      <c r="B86" s="23" t="s">
        <v>381</v>
      </c>
      <c r="C86" s="38" t="s">
        <v>398</v>
      </c>
      <c r="E86" s="50">
        <v>30</v>
      </c>
      <c r="F86" s="46">
        <f t="shared" si="0"/>
        <v>-1245.7199999999959</v>
      </c>
      <c r="G86" s="22">
        <v>18</v>
      </c>
    </row>
    <row r="87" spans="1:7" x14ac:dyDescent="0.2">
      <c r="A87" s="47">
        <v>40830</v>
      </c>
      <c r="B87" s="23" t="s">
        <v>394</v>
      </c>
      <c r="C87" s="38" t="s">
        <v>399</v>
      </c>
      <c r="E87" s="50">
        <v>120</v>
      </c>
      <c r="F87" s="46">
        <f t="shared" si="0"/>
        <v>-1365.7199999999959</v>
      </c>
      <c r="G87" s="22">
        <v>18</v>
      </c>
    </row>
    <row r="88" spans="1:7" x14ac:dyDescent="0.2">
      <c r="A88" s="47">
        <v>40835</v>
      </c>
      <c r="B88" s="23" t="s">
        <v>395</v>
      </c>
      <c r="C88" s="38" t="s">
        <v>396</v>
      </c>
      <c r="E88" s="50">
        <v>0.8</v>
      </c>
      <c r="F88" s="46">
        <f t="shared" si="0"/>
        <v>-1366.5199999999959</v>
      </c>
      <c r="G88" s="22">
        <v>18</v>
      </c>
    </row>
    <row r="89" spans="1:7" x14ac:dyDescent="0.2">
      <c r="A89" s="47">
        <v>40840</v>
      </c>
      <c r="B89" s="23" t="s">
        <v>285</v>
      </c>
      <c r="C89" s="38" t="s">
        <v>405</v>
      </c>
      <c r="E89" s="50">
        <v>3.32</v>
      </c>
      <c r="F89" s="46">
        <f t="shared" si="0"/>
        <v>-1369.8399999999958</v>
      </c>
      <c r="G89" s="22">
        <v>18</v>
      </c>
    </row>
    <row r="90" spans="1:7" x14ac:dyDescent="0.2">
      <c r="A90" s="47">
        <v>40858</v>
      </c>
      <c r="B90" s="23" t="s">
        <v>247</v>
      </c>
      <c r="C90" s="38" t="s">
        <v>334</v>
      </c>
      <c r="E90" s="50">
        <v>21.46</v>
      </c>
      <c r="F90" s="46">
        <f t="shared" si="0"/>
        <v>-1391.2999999999959</v>
      </c>
      <c r="G90" s="22">
        <v>18</v>
      </c>
    </row>
    <row r="91" spans="1:7" x14ac:dyDescent="0.2">
      <c r="A91" s="47">
        <v>40871</v>
      </c>
      <c r="B91" s="23" t="s">
        <v>408</v>
      </c>
      <c r="C91" s="38" t="s">
        <v>409</v>
      </c>
      <c r="E91" s="50">
        <v>108.7</v>
      </c>
      <c r="F91" s="46">
        <f t="shared" si="0"/>
        <v>-1499.9999999999959</v>
      </c>
      <c r="G91" s="22">
        <v>12</v>
      </c>
    </row>
    <row r="92" spans="1:7" x14ac:dyDescent="0.2">
      <c r="A92" s="47">
        <v>40871</v>
      </c>
      <c r="B92" s="23" t="s">
        <v>274</v>
      </c>
      <c r="C92" s="38" t="s">
        <v>273</v>
      </c>
      <c r="D92" s="49">
        <v>1500</v>
      </c>
      <c r="F92" s="46">
        <f t="shared" si="0"/>
        <v>4.0927261579781771E-12</v>
      </c>
      <c r="G92" s="22" t="s">
        <v>259</v>
      </c>
    </row>
    <row r="93" spans="1:7" x14ac:dyDescent="0.2">
      <c r="A93" s="47">
        <v>40913</v>
      </c>
      <c r="B93" s="23" t="s">
        <v>419</v>
      </c>
      <c r="C93" s="38" t="s">
        <v>420</v>
      </c>
      <c r="E93" s="50">
        <v>460</v>
      </c>
      <c r="F93" s="46">
        <f t="shared" si="0"/>
        <v>-459.99999999999591</v>
      </c>
      <c r="G93" s="22">
        <v>15</v>
      </c>
    </row>
    <row r="94" spans="1:7" x14ac:dyDescent="0.2">
      <c r="A94" s="47">
        <v>40913</v>
      </c>
      <c r="B94" s="23" t="s">
        <v>274</v>
      </c>
      <c r="C94" s="38" t="s">
        <v>273</v>
      </c>
      <c r="D94" s="49">
        <v>460</v>
      </c>
      <c r="F94" s="46">
        <f t="shared" si="0"/>
        <v>4.0927261579781771E-12</v>
      </c>
      <c r="G94" s="22" t="s">
        <v>259</v>
      </c>
    </row>
    <row r="97" spans="5:6" x14ac:dyDescent="0.2">
      <c r="E97" s="54" t="s">
        <v>133</v>
      </c>
      <c r="F97" s="55">
        <f>SUM(F94)</f>
        <v>4.0927261579781771E-12</v>
      </c>
    </row>
  </sheetData>
  <phoneticPr fontId="0" type="noConversion"/>
  <pageMargins left="0.39370078740157483" right="0" top="0" bottom="0.39370078740157483" header="0" footer="0"/>
  <pageSetup paperSize="9" orientation="portrait" horizontalDpi="4294967293" verticalDpi="0" r:id="rId1"/>
  <headerFooter alignWithMargins="0">
    <oddFooter>&amp;L&amp;8R Burnham&amp;C&amp;8&amp;P of &amp;N&amp;R&amp;8&amp;F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63"/>
  <sheetViews>
    <sheetView topLeftCell="A40" workbookViewId="0">
      <selection activeCell="I16" sqref="I16"/>
    </sheetView>
  </sheetViews>
  <sheetFormatPr defaultRowHeight="12.75" x14ac:dyDescent="0.2"/>
  <cols>
    <col min="1" max="1" width="9.7109375" style="51" customWidth="1"/>
    <col min="2" max="2" width="26.28515625" style="23" customWidth="1"/>
    <col min="3" max="3" width="27.7109375" style="38" customWidth="1"/>
    <col min="4" max="4" width="8.5703125" style="49" bestFit="1" customWidth="1"/>
    <col min="5" max="5" width="9.7109375" style="50" customWidth="1"/>
    <col min="6" max="6" width="8.5703125" style="55" bestFit="1" customWidth="1"/>
    <col min="7" max="7" width="7" style="57" customWidth="1"/>
    <col min="8" max="16384" width="9.140625" style="23"/>
  </cols>
  <sheetData>
    <row r="1" spans="1:7" x14ac:dyDescent="0.2">
      <c r="A1" s="16" t="s">
        <v>184</v>
      </c>
      <c r="B1" s="17"/>
      <c r="C1" s="18"/>
      <c r="D1" s="19"/>
      <c r="E1" s="20"/>
      <c r="F1" s="21"/>
    </row>
    <row r="2" spans="1:7" x14ac:dyDescent="0.2">
      <c r="A2" s="24" t="s">
        <v>358</v>
      </c>
      <c r="B2" s="25"/>
      <c r="C2" s="26"/>
      <c r="D2" s="27"/>
      <c r="E2" s="28"/>
      <c r="F2" s="29"/>
    </row>
    <row r="3" spans="1:7" x14ac:dyDescent="0.2">
      <c r="A3" s="30" t="s">
        <v>83</v>
      </c>
      <c r="B3" s="31" t="s">
        <v>155</v>
      </c>
      <c r="C3" s="32" t="s">
        <v>156</v>
      </c>
      <c r="D3" s="33" t="s">
        <v>62</v>
      </c>
      <c r="E3" s="34" t="s">
        <v>63</v>
      </c>
      <c r="F3" s="35" t="s">
        <v>81</v>
      </c>
      <c r="G3" s="57" t="s">
        <v>260</v>
      </c>
    </row>
    <row r="4" spans="1:7" x14ac:dyDescent="0.2">
      <c r="A4" s="36"/>
      <c r="B4" s="37"/>
      <c r="D4" s="39"/>
      <c r="E4" s="40"/>
      <c r="F4" s="41"/>
    </row>
    <row r="5" spans="1:7" x14ac:dyDescent="0.2">
      <c r="A5" s="42" t="s">
        <v>131</v>
      </c>
      <c r="B5" s="43" t="s">
        <v>82</v>
      </c>
      <c r="C5" s="44"/>
      <c r="D5" s="45">
        <v>0</v>
      </c>
      <c r="E5" s="40"/>
      <c r="F5" s="58">
        <f>SUM(D5)</f>
        <v>0</v>
      </c>
    </row>
    <row r="6" spans="1:7" x14ac:dyDescent="0.2">
      <c r="A6" s="47">
        <v>40570</v>
      </c>
      <c r="B6" s="23" t="s">
        <v>186</v>
      </c>
      <c r="C6" s="48" t="s">
        <v>185</v>
      </c>
      <c r="D6" s="53">
        <v>389.66</v>
      </c>
      <c r="E6" s="59"/>
      <c r="F6" s="46">
        <f t="shared" ref="F6:F16" si="0">SUM(F5+D6-E6)</f>
        <v>389.66</v>
      </c>
      <c r="G6" s="57" t="s">
        <v>259</v>
      </c>
    </row>
    <row r="7" spans="1:7" x14ac:dyDescent="0.2">
      <c r="A7" s="47">
        <v>40591</v>
      </c>
      <c r="B7" s="48" t="s">
        <v>136</v>
      </c>
      <c r="C7" s="48" t="s">
        <v>137</v>
      </c>
      <c r="D7" s="53"/>
      <c r="E7" s="59">
        <v>335</v>
      </c>
      <c r="F7" s="46">
        <f t="shared" si="0"/>
        <v>54.660000000000025</v>
      </c>
      <c r="G7" s="57">
        <v>4</v>
      </c>
    </row>
    <row r="8" spans="1:7" x14ac:dyDescent="0.2">
      <c r="A8" s="47">
        <v>40596</v>
      </c>
      <c r="B8" s="48" t="s">
        <v>188</v>
      </c>
      <c r="C8" s="48" t="s">
        <v>189</v>
      </c>
      <c r="D8" s="53">
        <v>10000</v>
      </c>
      <c r="E8" s="59"/>
      <c r="F8" s="46">
        <f t="shared" si="0"/>
        <v>10054.66</v>
      </c>
      <c r="G8" s="57" t="s">
        <v>259</v>
      </c>
    </row>
    <row r="9" spans="1:7" x14ac:dyDescent="0.2">
      <c r="A9" s="47">
        <v>40602</v>
      </c>
      <c r="B9" s="48" t="s">
        <v>190</v>
      </c>
      <c r="C9" s="48" t="s">
        <v>191</v>
      </c>
      <c r="D9" s="53"/>
      <c r="E9" s="59">
        <v>9907.5</v>
      </c>
      <c r="F9" s="46">
        <f t="shared" si="0"/>
        <v>147.15999999999985</v>
      </c>
      <c r="G9" s="57">
        <v>6</v>
      </c>
    </row>
    <row r="10" spans="1:7" x14ac:dyDescent="0.2">
      <c r="A10" s="47">
        <v>40606</v>
      </c>
      <c r="B10" s="48" t="s">
        <v>106</v>
      </c>
      <c r="C10" s="48" t="s">
        <v>192</v>
      </c>
      <c r="D10" s="53"/>
      <c r="E10" s="59">
        <v>60</v>
      </c>
      <c r="F10" s="46">
        <f t="shared" si="0"/>
        <v>87.159999999999854</v>
      </c>
      <c r="G10" s="57">
        <v>3</v>
      </c>
    </row>
    <row r="11" spans="1:7" x14ac:dyDescent="0.2">
      <c r="A11" s="47">
        <v>40606</v>
      </c>
      <c r="B11" s="48" t="s">
        <v>136</v>
      </c>
      <c r="C11" s="48" t="s">
        <v>193</v>
      </c>
      <c r="D11" s="53">
        <v>335</v>
      </c>
      <c r="E11" s="59"/>
      <c r="F11" s="46">
        <f t="shared" si="0"/>
        <v>422.15999999999985</v>
      </c>
      <c r="G11" s="57">
        <v>4</v>
      </c>
    </row>
    <row r="12" spans="1:7" x14ac:dyDescent="0.2">
      <c r="A12" s="47">
        <v>40617</v>
      </c>
      <c r="B12" s="48" t="s">
        <v>136</v>
      </c>
      <c r="C12" s="48" t="s">
        <v>137</v>
      </c>
      <c r="D12" s="53"/>
      <c r="E12" s="59">
        <v>335</v>
      </c>
      <c r="F12" s="46">
        <f t="shared" si="0"/>
        <v>87.159999999999854</v>
      </c>
      <c r="G12" s="57">
        <v>4</v>
      </c>
    </row>
    <row r="13" spans="1:7" x14ac:dyDescent="0.2">
      <c r="A13" s="47">
        <v>40619</v>
      </c>
      <c r="B13" s="48" t="s">
        <v>106</v>
      </c>
      <c r="C13" s="48" t="s">
        <v>192</v>
      </c>
      <c r="D13" s="53"/>
      <c r="E13" s="59">
        <v>60</v>
      </c>
      <c r="F13" s="46">
        <f t="shared" si="0"/>
        <v>27.159999999999854</v>
      </c>
      <c r="G13" s="57">
        <v>3</v>
      </c>
    </row>
    <row r="14" spans="1:7" x14ac:dyDescent="0.2">
      <c r="A14" s="47">
        <v>40619</v>
      </c>
      <c r="B14" s="48" t="s">
        <v>194</v>
      </c>
      <c r="C14" s="48" t="s">
        <v>195</v>
      </c>
      <c r="D14" s="53"/>
      <c r="E14" s="59">
        <v>103</v>
      </c>
      <c r="F14" s="46">
        <f t="shared" si="0"/>
        <v>-75.840000000000146</v>
      </c>
      <c r="G14" s="57">
        <v>1</v>
      </c>
    </row>
    <row r="15" spans="1:7" x14ac:dyDescent="0.2">
      <c r="A15" s="47">
        <v>40619</v>
      </c>
      <c r="B15" s="48" t="s">
        <v>198</v>
      </c>
      <c r="C15" s="48" t="s">
        <v>199</v>
      </c>
      <c r="D15" s="53">
        <v>16000</v>
      </c>
      <c r="E15" s="59"/>
      <c r="F15" s="46">
        <f t="shared" si="0"/>
        <v>15924.16</v>
      </c>
      <c r="G15" s="57" t="s">
        <v>259</v>
      </c>
    </row>
    <row r="16" spans="1:7" x14ac:dyDescent="0.2">
      <c r="A16" s="47">
        <v>40624</v>
      </c>
      <c r="B16" s="48" t="s">
        <v>196</v>
      </c>
      <c r="C16" s="48" t="s">
        <v>197</v>
      </c>
      <c r="D16" s="53"/>
      <c r="E16" s="59">
        <v>980</v>
      </c>
      <c r="F16" s="46">
        <f t="shared" si="0"/>
        <v>14944.16</v>
      </c>
      <c r="G16" s="57">
        <v>3</v>
      </c>
    </row>
    <row r="17" spans="1:7" x14ac:dyDescent="0.2">
      <c r="A17" s="47"/>
      <c r="B17" s="48"/>
      <c r="C17" s="48"/>
      <c r="D17" s="53"/>
      <c r="E17" s="59"/>
      <c r="F17" s="46"/>
    </row>
    <row r="18" spans="1:7" x14ac:dyDescent="0.2">
      <c r="A18" s="47"/>
      <c r="B18" s="48"/>
      <c r="C18" s="48"/>
      <c r="D18" s="53"/>
      <c r="E18" s="54" t="s">
        <v>133</v>
      </c>
      <c r="F18" s="60">
        <v>14944.16</v>
      </c>
    </row>
    <row r="19" spans="1:7" x14ac:dyDescent="0.2">
      <c r="A19" s="47"/>
      <c r="B19" s="48"/>
      <c r="C19" s="48"/>
      <c r="D19" s="53"/>
      <c r="E19" s="59"/>
      <c r="F19" s="52"/>
    </row>
    <row r="20" spans="1:7" x14ac:dyDescent="0.2">
      <c r="A20" s="42" t="s">
        <v>203</v>
      </c>
      <c r="B20" s="43" t="s">
        <v>82</v>
      </c>
      <c r="C20" s="44"/>
      <c r="D20" s="45">
        <v>0</v>
      </c>
      <c r="E20" s="40"/>
      <c r="F20" s="46">
        <f>SUM(F16+D20-E20)</f>
        <v>14944.16</v>
      </c>
    </row>
    <row r="21" spans="1:7" x14ac:dyDescent="0.2">
      <c r="A21" s="47">
        <v>40641</v>
      </c>
      <c r="B21" s="48" t="s">
        <v>136</v>
      </c>
      <c r="C21" s="38" t="s">
        <v>206</v>
      </c>
      <c r="E21" s="50">
        <v>215.73</v>
      </c>
      <c r="F21" s="46">
        <f t="shared" ref="F21:F47" si="1">SUM(F20+D21-E21)</f>
        <v>14728.43</v>
      </c>
      <c r="G21" s="57">
        <v>4</v>
      </c>
    </row>
    <row r="22" spans="1:7" x14ac:dyDescent="0.2">
      <c r="A22" s="47">
        <v>40644</v>
      </c>
      <c r="B22" s="23" t="s">
        <v>194</v>
      </c>
      <c r="C22" s="38" t="s">
        <v>207</v>
      </c>
      <c r="E22" s="50">
        <v>592.20000000000005</v>
      </c>
      <c r="F22" s="46">
        <f t="shared" si="1"/>
        <v>14136.23</v>
      </c>
      <c r="G22" s="57">
        <v>1</v>
      </c>
    </row>
    <row r="23" spans="1:7" x14ac:dyDescent="0.2">
      <c r="A23" s="47">
        <v>40648</v>
      </c>
      <c r="B23" s="23" t="s">
        <v>194</v>
      </c>
      <c r="C23" s="38" t="s">
        <v>207</v>
      </c>
      <c r="E23" s="50">
        <v>471.3</v>
      </c>
      <c r="F23" s="46">
        <f t="shared" si="1"/>
        <v>13664.93</v>
      </c>
      <c r="G23" s="57">
        <v>1</v>
      </c>
    </row>
    <row r="24" spans="1:7" x14ac:dyDescent="0.2">
      <c r="A24" s="47">
        <v>40682</v>
      </c>
      <c r="B24" s="48" t="s">
        <v>136</v>
      </c>
      <c r="C24" s="38" t="s">
        <v>206</v>
      </c>
      <c r="E24" s="50">
        <v>212.5</v>
      </c>
      <c r="F24" s="46">
        <f t="shared" si="1"/>
        <v>13452.43</v>
      </c>
      <c r="G24" s="57">
        <v>4</v>
      </c>
    </row>
    <row r="25" spans="1:7" x14ac:dyDescent="0.2">
      <c r="A25" s="47">
        <v>40683</v>
      </c>
      <c r="B25" s="48" t="s">
        <v>242</v>
      </c>
      <c r="C25" s="38" t="s">
        <v>243</v>
      </c>
      <c r="E25" s="50">
        <v>750</v>
      </c>
      <c r="F25" s="46">
        <f t="shared" si="1"/>
        <v>12702.43</v>
      </c>
      <c r="G25" s="57">
        <v>12</v>
      </c>
    </row>
    <row r="26" spans="1:7" x14ac:dyDescent="0.2">
      <c r="A26" s="47">
        <v>40690</v>
      </c>
      <c r="B26" s="48" t="s">
        <v>136</v>
      </c>
      <c r="C26" s="38" t="s">
        <v>241</v>
      </c>
      <c r="E26" s="50">
        <v>604.03</v>
      </c>
      <c r="F26" s="46">
        <f t="shared" si="1"/>
        <v>12098.4</v>
      </c>
      <c r="G26" s="57">
        <v>5</v>
      </c>
    </row>
    <row r="27" spans="1:7" x14ac:dyDescent="0.2">
      <c r="A27" s="47">
        <v>40697</v>
      </c>
      <c r="B27" s="51" t="s">
        <v>247</v>
      </c>
      <c r="C27" s="38" t="s">
        <v>255</v>
      </c>
      <c r="E27" s="50">
        <v>279.60000000000002</v>
      </c>
      <c r="F27" s="46">
        <f t="shared" si="1"/>
        <v>11818.8</v>
      </c>
      <c r="G27" s="57">
        <v>13</v>
      </c>
    </row>
    <row r="28" spans="1:7" x14ac:dyDescent="0.2">
      <c r="A28" s="47">
        <v>40697</v>
      </c>
      <c r="B28" s="51" t="s">
        <v>247</v>
      </c>
      <c r="C28" s="38" t="s">
        <v>256</v>
      </c>
      <c r="E28" s="50">
        <v>294.91000000000003</v>
      </c>
      <c r="F28" s="46">
        <f t="shared" si="1"/>
        <v>11523.89</v>
      </c>
      <c r="G28" s="57">
        <v>13</v>
      </c>
    </row>
    <row r="29" spans="1:7" x14ac:dyDescent="0.2">
      <c r="A29" s="47">
        <v>40704</v>
      </c>
      <c r="B29" s="51" t="s">
        <v>248</v>
      </c>
      <c r="C29" s="38" t="s">
        <v>250</v>
      </c>
      <c r="E29" s="50">
        <v>985.36</v>
      </c>
      <c r="F29" s="46">
        <f t="shared" si="1"/>
        <v>10538.529999999999</v>
      </c>
      <c r="G29" s="57">
        <v>10</v>
      </c>
    </row>
    <row r="30" spans="1:7" x14ac:dyDescent="0.2">
      <c r="A30" s="47">
        <v>40707</v>
      </c>
      <c r="B30" s="51" t="s">
        <v>87</v>
      </c>
      <c r="C30" s="38" t="s">
        <v>249</v>
      </c>
      <c r="E30" s="50">
        <v>60</v>
      </c>
      <c r="F30" s="46">
        <f t="shared" si="1"/>
        <v>10478.529999999999</v>
      </c>
      <c r="G30" s="57">
        <v>10</v>
      </c>
    </row>
    <row r="31" spans="1:7" x14ac:dyDescent="0.2">
      <c r="A31" s="47">
        <v>40709</v>
      </c>
      <c r="B31" s="51" t="s">
        <v>106</v>
      </c>
      <c r="C31" s="48" t="s">
        <v>192</v>
      </c>
      <c r="E31" s="50">
        <v>75</v>
      </c>
      <c r="F31" s="46">
        <f t="shared" si="1"/>
        <v>10403.529999999999</v>
      </c>
      <c r="G31" s="57">
        <v>9</v>
      </c>
    </row>
    <row r="32" spans="1:7" x14ac:dyDescent="0.2">
      <c r="A32" s="47">
        <v>40710</v>
      </c>
      <c r="B32" s="51" t="s">
        <v>87</v>
      </c>
      <c r="C32" s="38" t="s">
        <v>251</v>
      </c>
      <c r="E32" s="50">
        <v>240</v>
      </c>
      <c r="F32" s="46">
        <f t="shared" si="1"/>
        <v>10163.529999999999</v>
      </c>
      <c r="G32" s="57">
        <v>12</v>
      </c>
    </row>
    <row r="33" spans="1:7" x14ac:dyDescent="0.2">
      <c r="A33" s="47">
        <v>40714</v>
      </c>
      <c r="B33" s="51" t="s">
        <v>91</v>
      </c>
      <c r="C33" s="38" t="s">
        <v>243</v>
      </c>
      <c r="E33" s="50">
        <v>312</v>
      </c>
      <c r="F33" s="46">
        <f t="shared" si="1"/>
        <v>9851.5299999999988</v>
      </c>
      <c r="G33" s="57">
        <v>12</v>
      </c>
    </row>
    <row r="34" spans="1:7" x14ac:dyDescent="0.2">
      <c r="A34" s="47">
        <v>40714</v>
      </c>
      <c r="B34" s="51" t="s">
        <v>91</v>
      </c>
      <c r="C34" s="38" t="s">
        <v>252</v>
      </c>
      <c r="E34" s="50">
        <v>89.8</v>
      </c>
      <c r="F34" s="46">
        <f t="shared" si="1"/>
        <v>9761.73</v>
      </c>
      <c r="G34" s="57">
        <v>9</v>
      </c>
    </row>
    <row r="35" spans="1:7" x14ac:dyDescent="0.2">
      <c r="A35" s="47">
        <v>40714</v>
      </c>
      <c r="B35" s="51" t="s">
        <v>253</v>
      </c>
      <c r="C35" s="38" t="s">
        <v>254</v>
      </c>
      <c r="E35" s="50">
        <v>1465</v>
      </c>
      <c r="F35" s="46">
        <f t="shared" si="1"/>
        <v>8296.73</v>
      </c>
      <c r="G35" s="57">
        <v>9</v>
      </c>
    </row>
    <row r="36" spans="1:7" x14ac:dyDescent="0.2">
      <c r="A36" s="47">
        <v>40714</v>
      </c>
      <c r="B36" s="51" t="s">
        <v>253</v>
      </c>
      <c r="C36" s="38" t="s">
        <v>343</v>
      </c>
      <c r="E36" s="50">
        <v>300</v>
      </c>
      <c r="F36" s="46">
        <f t="shared" si="1"/>
        <v>7996.73</v>
      </c>
      <c r="G36" s="57">
        <v>10</v>
      </c>
    </row>
    <row r="37" spans="1:7" x14ac:dyDescent="0.2">
      <c r="A37" s="47">
        <v>40714</v>
      </c>
      <c r="B37" s="51" t="s">
        <v>253</v>
      </c>
      <c r="C37" s="38" t="s">
        <v>341</v>
      </c>
      <c r="E37" s="50">
        <v>700</v>
      </c>
      <c r="F37" s="46">
        <f t="shared" si="1"/>
        <v>7296.73</v>
      </c>
      <c r="G37" s="57">
        <v>12</v>
      </c>
    </row>
    <row r="38" spans="1:7" x14ac:dyDescent="0.2">
      <c r="A38" s="47">
        <v>40717</v>
      </c>
      <c r="B38" s="51" t="s">
        <v>91</v>
      </c>
      <c r="C38" s="38" t="s">
        <v>339</v>
      </c>
      <c r="E38" s="50">
        <v>58.37</v>
      </c>
      <c r="F38" s="46">
        <f t="shared" si="1"/>
        <v>7238.36</v>
      </c>
      <c r="G38" s="57">
        <v>12</v>
      </c>
    </row>
    <row r="39" spans="1:7" x14ac:dyDescent="0.2">
      <c r="A39" s="47">
        <v>40717</v>
      </c>
      <c r="B39" s="51" t="s">
        <v>91</v>
      </c>
      <c r="C39" s="38" t="s">
        <v>340</v>
      </c>
      <c r="E39" s="50">
        <v>58.37</v>
      </c>
      <c r="F39" s="46">
        <f t="shared" si="1"/>
        <v>7179.99</v>
      </c>
      <c r="G39" s="57">
        <v>14</v>
      </c>
    </row>
    <row r="40" spans="1:7" x14ac:dyDescent="0.2">
      <c r="A40" s="47">
        <v>40717</v>
      </c>
      <c r="B40" s="51" t="s">
        <v>89</v>
      </c>
      <c r="C40" s="38" t="s">
        <v>258</v>
      </c>
      <c r="E40" s="50">
        <v>2</v>
      </c>
      <c r="F40" s="46">
        <f t="shared" si="1"/>
        <v>7177.99</v>
      </c>
      <c r="G40" s="57">
        <v>14</v>
      </c>
    </row>
    <row r="41" spans="1:7" x14ac:dyDescent="0.2">
      <c r="A41" s="47">
        <v>40718</v>
      </c>
      <c r="B41" s="51" t="s">
        <v>87</v>
      </c>
      <c r="C41" s="38" t="s">
        <v>341</v>
      </c>
      <c r="E41" s="50">
        <v>100</v>
      </c>
      <c r="F41" s="46">
        <f t="shared" si="1"/>
        <v>7077.99</v>
      </c>
      <c r="G41" s="57">
        <v>12</v>
      </c>
    </row>
    <row r="42" spans="1:7" x14ac:dyDescent="0.2">
      <c r="A42" s="47">
        <v>40718</v>
      </c>
      <c r="B42" s="51" t="s">
        <v>87</v>
      </c>
      <c r="C42" s="38" t="s">
        <v>342</v>
      </c>
      <c r="E42" s="50">
        <v>90</v>
      </c>
      <c r="F42" s="46">
        <f t="shared" si="1"/>
        <v>6987.99</v>
      </c>
      <c r="G42" s="57">
        <v>14</v>
      </c>
    </row>
    <row r="43" spans="1:7" x14ac:dyDescent="0.2">
      <c r="A43" s="47">
        <v>40721</v>
      </c>
      <c r="B43" s="51" t="s">
        <v>263</v>
      </c>
      <c r="C43" s="38" t="s">
        <v>264</v>
      </c>
      <c r="E43" s="50">
        <v>130</v>
      </c>
      <c r="F43" s="46">
        <f t="shared" si="1"/>
        <v>6857.99</v>
      </c>
      <c r="G43" s="57">
        <v>5</v>
      </c>
    </row>
    <row r="44" spans="1:7" x14ac:dyDescent="0.2">
      <c r="A44" s="47">
        <v>40723</v>
      </c>
      <c r="B44" s="51" t="s">
        <v>106</v>
      </c>
      <c r="C44" s="48" t="s">
        <v>192</v>
      </c>
      <c r="E44" s="50">
        <v>70</v>
      </c>
      <c r="F44" s="46">
        <f t="shared" si="1"/>
        <v>6787.99</v>
      </c>
      <c r="G44" s="57">
        <v>9</v>
      </c>
    </row>
    <row r="45" spans="1:7" x14ac:dyDescent="0.2">
      <c r="A45" s="47">
        <v>40723</v>
      </c>
      <c r="B45" s="51" t="s">
        <v>87</v>
      </c>
      <c r="C45" s="38" t="s">
        <v>290</v>
      </c>
      <c r="E45" s="50">
        <v>120</v>
      </c>
      <c r="F45" s="46">
        <f t="shared" si="1"/>
        <v>6667.99</v>
      </c>
      <c r="G45" s="57">
        <v>17</v>
      </c>
    </row>
    <row r="46" spans="1:7" x14ac:dyDescent="0.2">
      <c r="A46" s="47">
        <v>40724</v>
      </c>
      <c r="B46" s="51" t="s">
        <v>265</v>
      </c>
      <c r="C46" s="38" t="s">
        <v>266</v>
      </c>
      <c r="E46" s="50">
        <v>244</v>
      </c>
      <c r="F46" s="46">
        <f t="shared" si="1"/>
        <v>6423.99</v>
      </c>
      <c r="G46" s="57">
        <v>11</v>
      </c>
    </row>
    <row r="47" spans="1:7" x14ac:dyDescent="0.2">
      <c r="A47" s="47">
        <v>40724</v>
      </c>
      <c r="B47" s="51" t="s">
        <v>274</v>
      </c>
      <c r="C47" s="38" t="s">
        <v>273</v>
      </c>
      <c r="D47" s="49">
        <v>30000</v>
      </c>
      <c r="F47" s="46">
        <f t="shared" si="1"/>
        <v>36423.99</v>
      </c>
      <c r="G47" s="57" t="s">
        <v>259</v>
      </c>
    </row>
    <row r="48" spans="1:7" x14ac:dyDescent="0.2">
      <c r="A48" s="47">
        <v>40725</v>
      </c>
      <c r="B48" s="51" t="s">
        <v>269</v>
      </c>
      <c r="C48" s="38" t="s">
        <v>270</v>
      </c>
      <c r="E48" s="50">
        <v>70</v>
      </c>
      <c r="F48" s="46">
        <f t="shared" ref="F48:F60" si="2">SUM(F47+D48-E48)</f>
        <v>36353.99</v>
      </c>
      <c r="G48" s="57">
        <v>15</v>
      </c>
    </row>
    <row r="49" spans="1:7" x14ac:dyDescent="0.2">
      <c r="A49" s="47">
        <v>40725</v>
      </c>
      <c r="B49" s="51" t="s">
        <v>271</v>
      </c>
      <c r="C49" s="38" t="s">
        <v>272</v>
      </c>
      <c r="E49" s="50">
        <v>8000</v>
      </c>
      <c r="F49" s="46">
        <f t="shared" si="2"/>
        <v>28353.989999999998</v>
      </c>
      <c r="G49" s="57">
        <v>8</v>
      </c>
    </row>
    <row r="50" spans="1:7" x14ac:dyDescent="0.2">
      <c r="A50" s="47">
        <v>40728</v>
      </c>
      <c r="B50" s="51" t="s">
        <v>267</v>
      </c>
      <c r="C50" s="38" t="s">
        <v>268</v>
      </c>
      <c r="E50" s="50">
        <v>265.60000000000002</v>
      </c>
      <c r="F50" s="46">
        <f t="shared" si="2"/>
        <v>28088.39</v>
      </c>
      <c r="G50" s="57">
        <v>16</v>
      </c>
    </row>
    <row r="51" spans="1:7" x14ac:dyDescent="0.2">
      <c r="A51" s="47">
        <v>40728</v>
      </c>
      <c r="B51" s="51" t="s">
        <v>271</v>
      </c>
      <c r="C51" s="38" t="s">
        <v>272</v>
      </c>
      <c r="E51" s="50">
        <v>3694</v>
      </c>
      <c r="F51" s="46">
        <f t="shared" si="2"/>
        <v>24394.39</v>
      </c>
      <c r="G51" s="57">
        <v>8</v>
      </c>
    </row>
    <row r="52" spans="1:7" x14ac:dyDescent="0.2">
      <c r="A52" s="47">
        <v>40735</v>
      </c>
      <c r="B52" s="51" t="s">
        <v>283</v>
      </c>
      <c r="C52" s="38" t="s">
        <v>284</v>
      </c>
      <c r="E52" s="50">
        <v>600</v>
      </c>
      <c r="F52" s="46">
        <f t="shared" si="2"/>
        <v>23794.39</v>
      </c>
      <c r="G52" s="57">
        <v>17</v>
      </c>
    </row>
    <row r="53" spans="1:7" x14ac:dyDescent="0.2">
      <c r="A53" s="47">
        <v>40736</v>
      </c>
      <c r="B53" s="51" t="s">
        <v>281</v>
      </c>
      <c r="C53" s="38" t="s">
        <v>282</v>
      </c>
      <c r="E53" s="50">
        <v>160</v>
      </c>
      <c r="F53" s="46">
        <f t="shared" si="2"/>
        <v>23634.39</v>
      </c>
      <c r="G53" s="57">
        <v>15</v>
      </c>
    </row>
    <row r="54" spans="1:7" x14ac:dyDescent="0.2">
      <c r="A54" s="47">
        <v>40742</v>
      </c>
      <c r="B54" s="48" t="s">
        <v>190</v>
      </c>
      <c r="C54" s="48" t="s">
        <v>303</v>
      </c>
      <c r="E54" s="50">
        <v>29722.5</v>
      </c>
      <c r="F54" s="46">
        <f t="shared" si="2"/>
        <v>-6088.1100000000006</v>
      </c>
      <c r="G54" s="57">
        <v>6</v>
      </c>
    </row>
    <row r="55" spans="1:7" x14ac:dyDescent="0.2">
      <c r="A55" s="47">
        <v>40745</v>
      </c>
      <c r="B55" s="51" t="s">
        <v>302</v>
      </c>
      <c r="C55" s="38" t="s">
        <v>273</v>
      </c>
      <c r="D55" s="49">
        <v>3275.99</v>
      </c>
      <c r="F55" s="46">
        <f t="shared" si="2"/>
        <v>-2812.1200000000008</v>
      </c>
      <c r="G55" s="57" t="s">
        <v>259</v>
      </c>
    </row>
    <row r="56" spans="1:7" x14ac:dyDescent="0.2">
      <c r="A56" s="47">
        <v>40745</v>
      </c>
      <c r="B56" s="51" t="s">
        <v>274</v>
      </c>
      <c r="C56" s="38" t="s">
        <v>273</v>
      </c>
      <c r="D56" s="49">
        <v>2812.12</v>
      </c>
      <c r="F56" s="46">
        <f t="shared" si="2"/>
        <v>-9.0949470177292824E-13</v>
      </c>
      <c r="G56" s="57" t="s">
        <v>259</v>
      </c>
    </row>
    <row r="57" spans="1:7" x14ac:dyDescent="0.2">
      <c r="A57" s="47">
        <v>40766</v>
      </c>
      <c r="B57" s="51" t="s">
        <v>346</v>
      </c>
      <c r="C57" s="38" t="s">
        <v>347</v>
      </c>
      <c r="E57" s="50">
        <v>103.78</v>
      </c>
      <c r="F57" s="46">
        <f t="shared" si="2"/>
        <v>-103.78000000000091</v>
      </c>
      <c r="G57" s="57">
        <v>18</v>
      </c>
    </row>
    <row r="58" spans="1:7" x14ac:dyDescent="0.2">
      <c r="A58" s="47">
        <v>40766</v>
      </c>
      <c r="B58" s="51" t="s">
        <v>274</v>
      </c>
      <c r="C58" s="38" t="s">
        <v>273</v>
      </c>
      <c r="D58" s="49">
        <v>103.78</v>
      </c>
      <c r="F58" s="46">
        <f t="shared" si="2"/>
        <v>-9.0949470177292824E-13</v>
      </c>
      <c r="G58" s="57" t="s">
        <v>259</v>
      </c>
    </row>
    <row r="59" spans="1:7" x14ac:dyDescent="0.2">
      <c r="A59" s="47">
        <v>40778</v>
      </c>
      <c r="B59" s="23" t="s">
        <v>356</v>
      </c>
      <c r="C59" s="38" t="s">
        <v>357</v>
      </c>
      <c r="D59" s="53"/>
      <c r="E59" s="59">
        <v>345</v>
      </c>
      <c r="F59" s="46">
        <f t="shared" si="2"/>
        <v>-345.00000000000091</v>
      </c>
      <c r="G59" s="57">
        <v>10</v>
      </c>
    </row>
    <row r="60" spans="1:7" x14ac:dyDescent="0.2">
      <c r="A60" s="47">
        <v>40778</v>
      </c>
      <c r="B60" s="23" t="s">
        <v>274</v>
      </c>
      <c r="C60" s="38" t="s">
        <v>273</v>
      </c>
      <c r="D60" s="49">
        <v>345</v>
      </c>
      <c r="F60" s="46">
        <f t="shared" si="2"/>
        <v>-9.0949470177292824E-13</v>
      </c>
      <c r="G60" s="57" t="s">
        <v>259</v>
      </c>
    </row>
    <row r="63" spans="1:7" x14ac:dyDescent="0.2">
      <c r="E63" s="54" t="s">
        <v>133</v>
      </c>
    </row>
  </sheetData>
  <phoneticPr fontId="0" type="noConversion"/>
  <pageMargins left="0.39370078740157483" right="0" top="0" bottom="0.39370078740157483" header="0" footer="0"/>
  <pageSetup paperSize="9" orientation="portrait" horizontalDpi="4294967293" verticalDpi="0" r:id="rId1"/>
  <headerFooter alignWithMargins="0">
    <oddFooter>&amp;L&amp;8R Burnham&amp;C&amp;8&amp;P of &amp;N&amp;R&amp;8&amp;F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8"/>
  <sheetViews>
    <sheetView workbookViewId="0">
      <pane ySplit="3" topLeftCell="A58" activePane="bottomLeft" state="frozen"/>
      <selection activeCell="N106" sqref="N106"/>
      <selection pane="bottomLeft" activeCell="C76" sqref="C76"/>
    </sheetView>
  </sheetViews>
  <sheetFormatPr defaultRowHeight="12.75" x14ac:dyDescent="0.2"/>
  <cols>
    <col min="1" max="1" width="9.7109375" style="51" customWidth="1"/>
    <col min="2" max="2" width="27.7109375" style="23" customWidth="1"/>
    <col min="3" max="3" width="27.7109375" style="38" customWidth="1"/>
    <col min="4" max="4" width="9.7109375" style="49" customWidth="1"/>
    <col min="5" max="5" width="9.7109375" style="50" customWidth="1"/>
    <col min="6" max="6" width="10.7109375" style="55" customWidth="1"/>
    <col min="7" max="16384" width="9.140625" style="23"/>
  </cols>
  <sheetData>
    <row r="1" spans="1:6" x14ac:dyDescent="0.2">
      <c r="A1" s="16" t="s">
        <v>84</v>
      </c>
      <c r="B1" s="17"/>
      <c r="C1" s="18"/>
      <c r="D1" s="19"/>
      <c r="E1" s="20"/>
      <c r="F1" s="21"/>
    </row>
    <row r="2" spans="1:6" x14ac:dyDescent="0.2">
      <c r="A2" s="24" t="s">
        <v>348</v>
      </c>
      <c r="B2" s="25"/>
      <c r="C2" s="26"/>
      <c r="D2" s="27"/>
      <c r="E2" s="28"/>
      <c r="F2" s="29"/>
    </row>
    <row r="3" spans="1:6" x14ac:dyDescent="0.2">
      <c r="A3" s="30" t="s">
        <v>83</v>
      </c>
      <c r="B3" s="31" t="s">
        <v>155</v>
      </c>
      <c r="C3" s="32" t="s">
        <v>156</v>
      </c>
      <c r="D3" s="33" t="s">
        <v>62</v>
      </c>
      <c r="E3" s="34" t="s">
        <v>63</v>
      </c>
      <c r="F3" s="35" t="s">
        <v>81</v>
      </c>
    </row>
    <row r="4" spans="1:6" x14ac:dyDescent="0.2">
      <c r="A4" s="36"/>
      <c r="B4" s="37"/>
      <c r="D4" s="39"/>
      <c r="E4" s="40"/>
      <c r="F4" s="41"/>
    </row>
    <row r="5" spans="1:6" x14ac:dyDescent="0.2">
      <c r="A5" s="42" t="s">
        <v>132</v>
      </c>
      <c r="B5" s="43" t="s">
        <v>82</v>
      </c>
      <c r="C5" s="44"/>
      <c r="D5" s="45">
        <v>3000</v>
      </c>
      <c r="E5" s="40"/>
      <c r="F5" s="58">
        <f>SUM(D5)</f>
        <v>3000</v>
      </c>
    </row>
    <row r="6" spans="1:6" x14ac:dyDescent="0.2">
      <c r="A6" s="47">
        <v>40049</v>
      </c>
      <c r="B6" s="48" t="s">
        <v>115</v>
      </c>
      <c r="C6" s="48" t="s">
        <v>116</v>
      </c>
      <c r="D6" s="53"/>
      <c r="E6" s="59">
        <v>47.83</v>
      </c>
      <c r="F6" s="46">
        <f>SUM(F5-E6)</f>
        <v>2952.17</v>
      </c>
    </row>
    <row r="7" spans="1:6" x14ac:dyDescent="0.2">
      <c r="A7" s="47">
        <v>40050</v>
      </c>
      <c r="B7" s="48" t="s">
        <v>117</v>
      </c>
      <c r="C7" s="48" t="s">
        <v>88</v>
      </c>
      <c r="D7" s="53"/>
      <c r="E7" s="59">
        <v>65</v>
      </c>
      <c r="F7" s="46">
        <f t="shared" ref="F7:F18" si="0">SUM(F6-E7)</f>
        <v>2887.17</v>
      </c>
    </row>
    <row r="8" spans="1:6" x14ac:dyDescent="0.2">
      <c r="A8" s="47">
        <v>40058</v>
      </c>
      <c r="B8" s="48" t="s">
        <v>117</v>
      </c>
      <c r="C8" s="48" t="s">
        <v>88</v>
      </c>
      <c r="D8" s="53"/>
      <c r="E8" s="59">
        <v>98</v>
      </c>
      <c r="F8" s="46">
        <f t="shared" si="0"/>
        <v>2789.17</v>
      </c>
    </row>
    <row r="9" spans="1:6" x14ac:dyDescent="0.2">
      <c r="A9" s="47">
        <v>40066</v>
      </c>
      <c r="B9" s="48" t="s">
        <v>104</v>
      </c>
      <c r="C9" s="48" t="s">
        <v>118</v>
      </c>
      <c r="D9" s="53"/>
      <c r="E9" s="59">
        <v>88.7</v>
      </c>
      <c r="F9" s="46">
        <f t="shared" si="0"/>
        <v>2700.4700000000003</v>
      </c>
    </row>
    <row r="10" spans="1:6" x14ac:dyDescent="0.2">
      <c r="A10" s="47">
        <v>40071</v>
      </c>
      <c r="B10" s="48" t="s">
        <v>102</v>
      </c>
      <c r="C10" s="48" t="s">
        <v>119</v>
      </c>
      <c r="D10" s="53"/>
      <c r="E10" s="59">
        <v>320</v>
      </c>
      <c r="F10" s="46">
        <f t="shared" si="0"/>
        <v>2380.4700000000003</v>
      </c>
    </row>
    <row r="11" spans="1:6" x14ac:dyDescent="0.2">
      <c r="A11" s="47">
        <v>40115</v>
      </c>
      <c r="B11" s="48" t="s">
        <v>120</v>
      </c>
      <c r="C11" s="48" t="s">
        <v>121</v>
      </c>
      <c r="D11" s="53"/>
      <c r="E11" s="59">
        <v>140</v>
      </c>
      <c r="F11" s="46">
        <f t="shared" si="0"/>
        <v>2240.4700000000003</v>
      </c>
    </row>
    <row r="12" spans="1:6" x14ac:dyDescent="0.2">
      <c r="A12" s="47">
        <v>40130</v>
      </c>
      <c r="B12" s="48" t="s">
        <v>122</v>
      </c>
      <c r="C12" s="48" t="s">
        <v>123</v>
      </c>
      <c r="D12" s="53"/>
      <c r="E12" s="59">
        <v>50</v>
      </c>
      <c r="F12" s="46">
        <f t="shared" si="0"/>
        <v>2190.4700000000003</v>
      </c>
    </row>
    <row r="13" spans="1:6" x14ac:dyDescent="0.2">
      <c r="A13" s="47">
        <v>40133</v>
      </c>
      <c r="B13" s="48" t="s">
        <v>124</v>
      </c>
      <c r="C13" s="48" t="s">
        <v>125</v>
      </c>
      <c r="D13" s="53"/>
      <c r="E13" s="59">
        <v>60</v>
      </c>
      <c r="F13" s="46">
        <f t="shared" si="0"/>
        <v>2130.4700000000003</v>
      </c>
    </row>
    <row r="14" spans="1:6" x14ac:dyDescent="0.2">
      <c r="A14" s="47">
        <v>40134</v>
      </c>
      <c r="B14" s="48" t="s">
        <v>93</v>
      </c>
      <c r="C14" s="48" t="s">
        <v>126</v>
      </c>
      <c r="D14" s="53"/>
      <c r="E14" s="59">
        <v>375.16</v>
      </c>
      <c r="F14" s="46">
        <f t="shared" si="0"/>
        <v>1755.3100000000002</v>
      </c>
    </row>
    <row r="15" spans="1:6" x14ac:dyDescent="0.2">
      <c r="A15" s="47">
        <v>40134</v>
      </c>
      <c r="B15" s="48" t="s">
        <v>97</v>
      </c>
      <c r="C15" s="48" t="s">
        <v>127</v>
      </c>
      <c r="D15" s="53"/>
      <c r="E15" s="59">
        <v>116.66</v>
      </c>
      <c r="F15" s="46">
        <f t="shared" si="0"/>
        <v>1638.65</v>
      </c>
    </row>
    <row r="16" spans="1:6" x14ac:dyDescent="0.2">
      <c r="A16" s="47">
        <v>40135</v>
      </c>
      <c r="B16" s="48" t="s">
        <v>117</v>
      </c>
      <c r="C16" s="48" t="s">
        <v>88</v>
      </c>
      <c r="D16" s="53"/>
      <c r="E16" s="59">
        <v>98</v>
      </c>
      <c r="F16" s="46">
        <f t="shared" si="0"/>
        <v>1540.65</v>
      </c>
    </row>
    <row r="17" spans="1:6" x14ac:dyDescent="0.2">
      <c r="A17" s="47">
        <v>40136</v>
      </c>
      <c r="B17" s="48" t="s">
        <v>106</v>
      </c>
      <c r="C17" s="48" t="s">
        <v>128</v>
      </c>
      <c r="D17" s="53"/>
      <c r="E17" s="59">
        <v>50</v>
      </c>
      <c r="F17" s="46">
        <f t="shared" si="0"/>
        <v>1490.65</v>
      </c>
    </row>
    <row r="18" spans="1:6" x14ac:dyDescent="0.2">
      <c r="A18" s="47">
        <v>40196</v>
      </c>
      <c r="B18" s="48" t="s">
        <v>129</v>
      </c>
      <c r="C18" s="48" t="s">
        <v>130</v>
      </c>
      <c r="D18" s="53"/>
      <c r="E18" s="59">
        <v>558.5</v>
      </c>
      <c r="F18" s="46">
        <f t="shared" si="0"/>
        <v>932.15000000000009</v>
      </c>
    </row>
    <row r="19" spans="1:6" x14ac:dyDescent="0.2">
      <c r="A19" s="47"/>
      <c r="B19" s="48"/>
      <c r="C19" s="48"/>
      <c r="D19" s="53"/>
      <c r="E19" s="59"/>
      <c r="F19" s="46"/>
    </row>
    <row r="20" spans="1:6" x14ac:dyDescent="0.2">
      <c r="A20" s="47"/>
      <c r="B20" s="48"/>
      <c r="C20" s="48"/>
      <c r="D20" s="53"/>
      <c r="E20" s="61" t="s">
        <v>133</v>
      </c>
      <c r="F20" s="60">
        <f>SUM(F18)</f>
        <v>932.15000000000009</v>
      </c>
    </row>
    <row r="21" spans="1:6" x14ac:dyDescent="0.2">
      <c r="A21" s="47"/>
      <c r="B21" s="48"/>
      <c r="C21" s="48"/>
      <c r="D21" s="53"/>
      <c r="E21" s="59"/>
      <c r="F21" s="52"/>
    </row>
    <row r="22" spans="1:6" x14ac:dyDescent="0.2">
      <c r="A22" s="42" t="s">
        <v>131</v>
      </c>
      <c r="B22" s="43" t="s">
        <v>82</v>
      </c>
      <c r="C22" s="44"/>
      <c r="D22" s="45">
        <v>3500</v>
      </c>
      <c r="E22" s="62"/>
      <c r="F22" s="63">
        <f>SUM(D22+F20)</f>
        <v>4432.1499999999996</v>
      </c>
    </row>
    <row r="23" spans="1:6" x14ac:dyDescent="0.2">
      <c r="A23" s="47">
        <v>40276</v>
      </c>
      <c r="B23" s="48" t="s">
        <v>85</v>
      </c>
      <c r="C23" s="48" t="s">
        <v>86</v>
      </c>
      <c r="D23" s="64"/>
      <c r="E23" s="59">
        <v>200</v>
      </c>
      <c r="F23" s="55">
        <f t="shared" ref="F23:F54" si="1">SUM(F22+D23-E23)</f>
        <v>4232.1499999999996</v>
      </c>
    </row>
    <row r="24" spans="1:6" x14ac:dyDescent="0.2">
      <c r="A24" s="47">
        <v>40312</v>
      </c>
      <c r="B24" s="48" t="s">
        <v>87</v>
      </c>
      <c r="C24" s="48" t="s">
        <v>88</v>
      </c>
      <c r="D24" s="64"/>
      <c r="E24" s="59">
        <v>180</v>
      </c>
      <c r="F24" s="55">
        <f t="shared" si="1"/>
        <v>4052.1499999999996</v>
      </c>
    </row>
    <row r="25" spans="1:6" x14ac:dyDescent="0.2">
      <c r="A25" s="47">
        <v>40319</v>
      </c>
      <c r="B25" s="48" t="s">
        <v>89</v>
      </c>
      <c r="C25" s="48" t="s">
        <v>90</v>
      </c>
      <c r="D25" s="64"/>
      <c r="E25" s="59">
        <v>46.6</v>
      </c>
      <c r="F25" s="55">
        <f t="shared" si="1"/>
        <v>4005.5499999999997</v>
      </c>
    </row>
    <row r="26" spans="1:6" x14ac:dyDescent="0.2">
      <c r="A26" s="47">
        <v>40323</v>
      </c>
      <c r="B26" s="48" t="s">
        <v>87</v>
      </c>
      <c r="C26" s="48" t="s">
        <v>88</v>
      </c>
      <c r="D26" s="64"/>
      <c r="E26" s="59">
        <v>120</v>
      </c>
      <c r="F26" s="55">
        <f t="shared" si="1"/>
        <v>3885.5499999999997</v>
      </c>
    </row>
    <row r="27" spans="1:6" x14ac:dyDescent="0.2">
      <c r="A27" s="47">
        <v>40326</v>
      </c>
      <c r="B27" s="48" t="s">
        <v>87</v>
      </c>
      <c r="C27" s="48" t="s">
        <v>88</v>
      </c>
      <c r="D27" s="64"/>
      <c r="E27" s="59">
        <v>180</v>
      </c>
      <c r="F27" s="55">
        <f t="shared" si="1"/>
        <v>3705.5499999999997</v>
      </c>
    </row>
    <row r="28" spans="1:6" x14ac:dyDescent="0.2">
      <c r="A28" s="47">
        <v>40330</v>
      </c>
      <c r="B28" s="48" t="s">
        <v>91</v>
      </c>
      <c r="C28" s="48" t="s">
        <v>92</v>
      </c>
      <c r="D28" s="64"/>
      <c r="E28" s="59">
        <v>9.32</v>
      </c>
      <c r="F28" s="55">
        <f t="shared" si="1"/>
        <v>3696.2299999999996</v>
      </c>
    </row>
    <row r="29" spans="1:6" x14ac:dyDescent="0.2">
      <c r="A29" s="47">
        <v>40330</v>
      </c>
      <c r="B29" s="48" t="s">
        <v>85</v>
      </c>
      <c r="C29" s="48" t="s">
        <v>86</v>
      </c>
      <c r="D29" s="64"/>
      <c r="E29" s="59">
        <v>200</v>
      </c>
      <c r="F29" s="55">
        <f t="shared" si="1"/>
        <v>3496.2299999999996</v>
      </c>
    </row>
    <row r="30" spans="1:6" x14ac:dyDescent="0.2">
      <c r="A30" s="47">
        <v>40330</v>
      </c>
      <c r="B30" s="48" t="s">
        <v>85</v>
      </c>
      <c r="C30" s="48" t="s">
        <v>86</v>
      </c>
      <c r="D30" s="64"/>
      <c r="E30" s="59">
        <v>113.73</v>
      </c>
      <c r="F30" s="55">
        <f t="shared" si="1"/>
        <v>3382.4999999999995</v>
      </c>
    </row>
    <row r="31" spans="1:6" x14ac:dyDescent="0.2">
      <c r="A31" s="47">
        <v>40332</v>
      </c>
      <c r="B31" s="48" t="s">
        <v>93</v>
      </c>
      <c r="C31" s="48" t="s">
        <v>94</v>
      </c>
      <c r="D31" s="64"/>
      <c r="E31" s="59">
        <v>51.46</v>
      </c>
      <c r="F31" s="55">
        <f t="shared" si="1"/>
        <v>3331.0399999999995</v>
      </c>
    </row>
    <row r="32" spans="1:6" x14ac:dyDescent="0.2">
      <c r="A32" s="47">
        <v>40332</v>
      </c>
      <c r="B32" s="48" t="s">
        <v>95</v>
      </c>
      <c r="C32" s="48" t="s">
        <v>96</v>
      </c>
      <c r="D32" s="64"/>
      <c r="E32" s="59">
        <v>50.08</v>
      </c>
      <c r="F32" s="55">
        <f t="shared" si="1"/>
        <v>3280.9599999999996</v>
      </c>
    </row>
    <row r="33" spans="1:6" x14ac:dyDescent="0.2">
      <c r="A33" s="47">
        <v>40333</v>
      </c>
      <c r="B33" s="48" t="s">
        <v>97</v>
      </c>
      <c r="C33" s="48" t="s">
        <v>98</v>
      </c>
      <c r="D33" s="64"/>
      <c r="E33" s="59">
        <v>198</v>
      </c>
      <c r="F33" s="55">
        <f t="shared" si="1"/>
        <v>3082.9599999999996</v>
      </c>
    </row>
    <row r="34" spans="1:6" x14ac:dyDescent="0.2">
      <c r="A34" s="47">
        <v>40333</v>
      </c>
      <c r="B34" s="48" t="s">
        <v>99</v>
      </c>
      <c r="C34" s="48" t="s">
        <v>100</v>
      </c>
      <c r="D34" s="64"/>
      <c r="E34" s="59">
        <v>450</v>
      </c>
      <c r="F34" s="55">
        <f t="shared" si="1"/>
        <v>2632.9599999999996</v>
      </c>
    </row>
    <row r="35" spans="1:6" x14ac:dyDescent="0.2">
      <c r="A35" s="47">
        <v>40333</v>
      </c>
      <c r="B35" s="48" t="s">
        <v>87</v>
      </c>
      <c r="C35" s="48" t="s">
        <v>88</v>
      </c>
      <c r="D35" s="64"/>
      <c r="E35" s="59">
        <v>300</v>
      </c>
      <c r="F35" s="55">
        <f t="shared" si="1"/>
        <v>2332.9599999999996</v>
      </c>
    </row>
    <row r="36" spans="1:6" x14ac:dyDescent="0.2">
      <c r="A36" s="47">
        <v>40338</v>
      </c>
      <c r="B36" s="48" t="s">
        <v>85</v>
      </c>
      <c r="C36" s="48" t="s">
        <v>114</v>
      </c>
      <c r="D36" s="53">
        <v>83.67</v>
      </c>
      <c r="E36" s="59"/>
      <c r="F36" s="55">
        <f t="shared" si="1"/>
        <v>2416.6299999999997</v>
      </c>
    </row>
    <row r="37" spans="1:6" x14ac:dyDescent="0.2">
      <c r="A37" s="47">
        <v>40340</v>
      </c>
      <c r="B37" s="48" t="s">
        <v>87</v>
      </c>
      <c r="C37" s="48" t="s">
        <v>88</v>
      </c>
      <c r="D37" s="64"/>
      <c r="E37" s="59">
        <v>60</v>
      </c>
      <c r="F37" s="55">
        <f t="shared" si="1"/>
        <v>2356.6299999999997</v>
      </c>
    </row>
    <row r="38" spans="1:6" x14ac:dyDescent="0.2">
      <c r="A38" s="47">
        <v>40343</v>
      </c>
      <c r="B38" s="48" t="s">
        <v>93</v>
      </c>
      <c r="C38" s="48" t="s">
        <v>101</v>
      </c>
      <c r="D38" s="64"/>
      <c r="E38" s="59">
        <v>274.60000000000002</v>
      </c>
      <c r="F38" s="55">
        <f t="shared" si="1"/>
        <v>2082.0299999999997</v>
      </c>
    </row>
    <row r="39" spans="1:6" x14ac:dyDescent="0.2">
      <c r="A39" s="47">
        <v>40343</v>
      </c>
      <c r="B39" s="48" t="s">
        <v>102</v>
      </c>
      <c r="C39" s="48" t="s">
        <v>103</v>
      </c>
      <c r="D39" s="64"/>
      <c r="E39" s="59">
        <v>1000</v>
      </c>
      <c r="F39" s="55">
        <f t="shared" si="1"/>
        <v>1082.0299999999997</v>
      </c>
    </row>
    <row r="40" spans="1:6" x14ac:dyDescent="0.2">
      <c r="A40" s="47">
        <v>40343</v>
      </c>
      <c r="B40" s="48" t="s">
        <v>104</v>
      </c>
      <c r="C40" s="48" t="s">
        <v>105</v>
      </c>
      <c r="D40" s="64"/>
      <c r="E40" s="59">
        <v>1270</v>
      </c>
      <c r="F40" s="55">
        <f t="shared" si="1"/>
        <v>-187.97000000000025</v>
      </c>
    </row>
    <row r="41" spans="1:6" x14ac:dyDescent="0.2">
      <c r="A41" s="47">
        <v>40345</v>
      </c>
      <c r="B41" s="48" t="s">
        <v>106</v>
      </c>
      <c r="C41" s="48" t="s">
        <v>107</v>
      </c>
      <c r="D41" s="64"/>
      <c r="E41" s="59">
        <v>480</v>
      </c>
      <c r="F41" s="55">
        <f t="shared" si="1"/>
        <v>-667.97000000000025</v>
      </c>
    </row>
    <row r="42" spans="1:6" x14ac:dyDescent="0.2">
      <c r="A42" s="47">
        <v>40356</v>
      </c>
      <c r="B42" s="48" t="s">
        <v>89</v>
      </c>
      <c r="C42" s="48" t="s">
        <v>108</v>
      </c>
      <c r="D42" s="64"/>
      <c r="E42" s="59">
        <v>24.8</v>
      </c>
      <c r="F42" s="55">
        <f t="shared" si="1"/>
        <v>-692.77000000000021</v>
      </c>
    </row>
    <row r="43" spans="1:6" x14ac:dyDescent="0.2">
      <c r="A43" s="47">
        <v>40364</v>
      </c>
      <c r="B43" s="48" t="s">
        <v>87</v>
      </c>
      <c r="C43" s="48" t="s">
        <v>88</v>
      </c>
      <c r="D43" s="64"/>
      <c r="E43" s="59">
        <v>180</v>
      </c>
      <c r="F43" s="55">
        <f t="shared" si="1"/>
        <v>-872.77000000000021</v>
      </c>
    </row>
    <row r="44" spans="1:6" x14ac:dyDescent="0.2">
      <c r="A44" s="47">
        <v>40366</v>
      </c>
      <c r="B44" s="48" t="s">
        <v>109</v>
      </c>
      <c r="C44" s="48" t="s">
        <v>110</v>
      </c>
      <c r="D44" s="64"/>
      <c r="E44" s="59">
        <v>12.07</v>
      </c>
      <c r="F44" s="55">
        <f t="shared" si="1"/>
        <v>-884.84000000000026</v>
      </c>
    </row>
    <row r="45" spans="1:6" x14ac:dyDescent="0.2">
      <c r="A45" s="47">
        <v>40367</v>
      </c>
      <c r="B45" s="48" t="s">
        <v>111</v>
      </c>
      <c r="C45" s="48" t="s">
        <v>112</v>
      </c>
      <c r="D45" s="64"/>
      <c r="E45" s="59">
        <v>40</v>
      </c>
      <c r="F45" s="55">
        <f t="shared" si="1"/>
        <v>-924.84000000000026</v>
      </c>
    </row>
    <row r="46" spans="1:6" x14ac:dyDescent="0.2">
      <c r="A46" s="47">
        <v>40367</v>
      </c>
      <c r="B46" s="48" t="s">
        <v>104</v>
      </c>
      <c r="C46" s="48" t="s">
        <v>113</v>
      </c>
      <c r="D46" s="64"/>
      <c r="E46" s="59">
        <v>20.85</v>
      </c>
      <c r="F46" s="55">
        <f t="shared" si="1"/>
        <v>-945.69000000000028</v>
      </c>
    </row>
    <row r="47" spans="1:6" x14ac:dyDescent="0.2">
      <c r="A47" s="47">
        <v>40371</v>
      </c>
      <c r="B47" s="48" t="s">
        <v>87</v>
      </c>
      <c r="C47" s="48" t="s">
        <v>88</v>
      </c>
      <c r="D47" s="64"/>
      <c r="E47" s="59">
        <v>20</v>
      </c>
      <c r="F47" s="55">
        <f t="shared" si="1"/>
        <v>-965.69000000000028</v>
      </c>
    </row>
    <row r="48" spans="1:6" x14ac:dyDescent="0.2">
      <c r="A48" s="47">
        <v>40401</v>
      </c>
      <c r="B48" s="48" t="s">
        <v>106</v>
      </c>
      <c r="C48" s="38" t="s">
        <v>166</v>
      </c>
      <c r="E48" s="50">
        <v>150</v>
      </c>
      <c r="F48" s="55">
        <f t="shared" si="1"/>
        <v>-1115.6900000000003</v>
      </c>
    </row>
    <row r="49" spans="1:6" x14ac:dyDescent="0.2">
      <c r="A49" s="47">
        <v>40421</v>
      </c>
      <c r="B49" s="48" t="s">
        <v>106</v>
      </c>
      <c r="C49" s="38" t="s">
        <v>167</v>
      </c>
      <c r="E49" s="50">
        <v>65</v>
      </c>
      <c r="F49" s="55">
        <f t="shared" si="1"/>
        <v>-1180.6900000000003</v>
      </c>
    </row>
    <row r="50" spans="1:6" x14ac:dyDescent="0.2">
      <c r="A50" s="47">
        <v>40438</v>
      </c>
      <c r="B50" s="51" t="s">
        <v>168</v>
      </c>
      <c r="C50" s="38" t="s">
        <v>169</v>
      </c>
      <c r="D50" s="49">
        <v>1480.69</v>
      </c>
      <c r="F50" s="55">
        <f t="shared" si="1"/>
        <v>299.99999999999977</v>
      </c>
    </row>
    <row r="51" spans="1:6" x14ac:dyDescent="0.2">
      <c r="A51" s="47">
        <v>40470</v>
      </c>
      <c r="B51" s="51" t="s">
        <v>175</v>
      </c>
      <c r="C51" s="38" t="s">
        <v>176</v>
      </c>
      <c r="E51" s="50">
        <v>54</v>
      </c>
      <c r="F51" s="55">
        <f t="shared" si="1"/>
        <v>245.99999999999977</v>
      </c>
    </row>
    <row r="52" spans="1:6" x14ac:dyDescent="0.2">
      <c r="A52" s="47">
        <v>40472</v>
      </c>
      <c r="B52" s="51" t="s">
        <v>106</v>
      </c>
      <c r="C52" s="38" t="s">
        <v>172</v>
      </c>
      <c r="E52" s="50">
        <v>73</v>
      </c>
      <c r="F52" s="55">
        <f t="shared" si="1"/>
        <v>172.99999999999977</v>
      </c>
    </row>
    <row r="53" spans="1:6" x14ac:dyDescent="0.2">
      <c r="A53" s="47">
        <v>40477</v>
      </c>
      <c r="B53" s="51" t="s">
        <v>161</v>
      </c>
      <c r="C53" s="38" t="s">
        <v>162</v>
      </c>
      <c r="E53" s="50">
        <v>51</v>
      </c>
      <c r="F53" s="55">
        <f t="shared" si="1"/>
        <v>121.99999999999977</v>
      </c>
    </row>
    <row r="54" spans="1:6" x14ac:dyDescent="0.2">
      <c r="A54" s="47">
        <v>40505</v>
      </c>
      <c r="B54" s="51" t="s">
        <v>175</v>
      </c>
      <c r="C54" s="38" t="s">
        <v>177</v>
      </c>
      <c r="E54" s="50">
        <v>16.2</v>
      </c>
      <c r="F54" s="55">
        <f t="shared" si="1"/>
        <v>105.79999999999977</v>
      </c>
    </row>
    <row r="56" spans="1:6" x14ac:dyDescent="0.2">
      <c r="D56" s="65"/>
      <c r="E56" s="54" t="s">
        <v>133</v>
      </c>
      <c r="F56" s="66">
        <v>105.8</v>
      </c>
    </row>
    <row r="58" spans="1:6" x14ac:dyDescent="0.2">
      <c r="A58" s="42" t="s">
        <v>203</v>
      </c>
      <c r="B58" s="43" t="s">
        <v>82</v>
      </c>
      <c r="C58" s="44"/>
      <c r="D58" s="45">
        <v>394.2</v>
      </c>
      <c r="E58" s="62"/>
      <c r="F58" s="63">
        <f>SUM(D58+F56)</f>
        <v>500</v>
      </c>
    </row>
    <row r="59" spans="1:6" x14ac:dyDescent="0.2">
      <c r="A59" s="47">
        <v>40710</v>
      </c>
      <c r="B59" s="51" t="s">
        <v>106</v>
      </c>
      <c r="C59" s="48" t="s">
        <v>192</v>
      </c>
      <c r="E59" s="50">
        <v>65</v>
      </c>
      <c r="F59" s="55">
        <f t="shared" ref="F59:F72" si="2">SUM(F58+D59-E59)</f>
        <v>435</v>
      </c>
    </row>
    <row r="60" spans="1:6" x14ac:dyDescent="0.2">
      <c r="A60" s="47">
        <v>40714</v>
      </c>
      <c r="B60" s="51" t="s">
        <v>253</v>
      </c>
      <c r="C60" s="38" t="s">
        <v>257</v>
      </c>
      <c r="E60" s="50">
        <v>235</v>
      </c>
      <c r="F60" s="55">
        <f t="shared" si="2"/>
        <v>200</v>
      </c>
    </row>
    <row r="61" spans="1:6" x14ac:dyDescent="0.2">
      <c r="A61" s="47">
        <v>40723</v>
      </c>
      <c r="B61" s="51" t="s">
        <v>106</v>
      </c>
      <c r="C61" s="48" t="s">
        <v>192</v>
      </c>
      <c r="E61" s="50">
        <v>70</v>
      </c>
      <c r="F61" s="55">
        <f t="shared" si="2"/>
        <v>130</v>
      </c>
    </row>
    <row r="62" spans="1:6" x14ac:dyDescent="0.2">
      <c r="A62" s="47">
        <v>40723</v>
      </c>
      <c r="B62" s="51" t="s">
        <v>87</v>
      </c>
      <c r="C62" s="38" t="s">
        <v>280</v>
      </c>
      <c r="E62" s="50">
        <v>60</v>
      </c>
      <c r="F62" s="55">
        <f t="shared" si="2"/>
        <v>70</v>
      </c>
    </row>
    <row r="63" spans="1:6" x14ac:dyDescent="0.2">
      <c r="A63" s="47">
        <v>40725</v>
      </c>
      <c r="B63" s="51" t="s">
        <v>87</v>
      </c>
      <c r="C63" s="38" t="s">
        <v>257</v>
      </c>
      <c r="E63" s="50">
        <v>30</v>
      </c>
      <c r="F63" s="55">
        <f t="shared" si="2"/>
        <v>40</v>
      </c>
    </row>
    <row r="64" spans="1:6" x14ac:dyDescent="0.2">
      <c r="A64" s="47">
        <v>40757</v>
      </c>
      <c r="B64" s="51" t="s">
        <v>367</v>
      </c>
      <c r="C64" s="38" t="s">
        <v>338</v>
      </c>
      <c r="E64" s="50">
        <v>150</v>
      </c>
      <c r="F64" s="55">
        <f t="shared" si="2"/>
        <v>-110</v>
      </c>
    </row>
    <row r="65" spans="1:6" x14ac:dyDescent="0.2">
      <c r="A65" s="47">
        <v>40760</v>
      </c>
      <c r="B65" s="51" t="s">
        <v>367</v>
      </c>
      <c r="C65" s="38" t="s">
        <v>338</v>
      </c>
      <c r="E65" s="50">
        <v>60</v>
      </c>
      <c r="F65" s="55">
        <f t="shared" si="2"/>
        <v>-170</v>
      </c>
    </row>
    <row r="66" spans="1:6" x14ac:dyDescent="0.2">
      <c r="A66" s="47">
        <v>40788</v>
      </c>
      <c r="B66" s="51" t="s">
        <v>366</v>
      </c>
      <c r="C66" s="38" t="s">
        <v>368</v>
      </c>
      <c r="E66" s="50">
        <v>60</v>
      </c>
      <c r="F66" s="55">
        <f t="shared" si="2"/>
        <v>-230</v>
      </c>
    </row>
    <row r="67" spans="1:6" x14ac:dyDescent="0.2">
      <c r="A67" s="47">
        <v>40809</v>
      </c>
      <c r="B67" s="51" t="s">
        <v>378</v>
      </c>
      <c r="C67" s="38" t="s">
        <v>382</v>
      </c>
      <c r="E67" s="50">
        <v>60</v>
      </c>
      <c r="F67" s="55">
        <f t="shared" si="2"/>
        <v>-290</v>
      </c>
    </row>
    <row r="68" spans="1:6" x14ac:dyDescent="0.2">
      <c r="A68" s="47">
        <v>40816</v>
      </c>
      <c r="B68" s="51" t="s">
        <v>379</v>
      </c>
      <c r="C68" s="38" t="s">
        <v>338</v>
      </c>
      <c r="E68" s="50">
        <v>180</v>
      </c>
      <c r="F68" s="55">
        <f t="shared" si="2"/>
        <v>-470</v>
      </c>
    </row>
    <row r="69" spans="1:6" x14ac:dyDescent="0.2">
      <c r="A69" s="47">
        <v>40822</v>
      </c>
      <c r="B69" s="23" t="s">
        <v>89</v>
      </c>
      <c r="C69" s="38" t="s">
        <v>380</v>
      </c>
      <c r="E69" s="50">
        <v>16.2</v>
      </c>
      <c r="F69" s="55">
        <f t="shared" si="2"/>
        <v>-486.2</v>
      </c>
    </row>
    <row r="70" spans="1:6" x14ac:dyDescent="0.2">
      <c r="A70" s="47">
        <v>40828</v>
      </c>
      <c r="B70" s="51" t="s">
        <v>381</v>
      </c>
      <c r="C70" s="38" t="s">
        <v>382</v>
      </c>
      <c r="E70" s="50">
        <v>90</v>
      </c>
      <c r="F70" s="55">
        <f t="shared" si="2"/>
        <v>-576.20000000000005</v>
      </c>
    </row>
    <row r="71" spans="1:6" x14ac:dyDescent="0.2">
      <c r="A71" s="47">
        <v>40843</v>
      </c>
      <c r="B71" s="51" t="s">
        <v>406</v>
      </c>
      <c r="C71" s="38" t="s">
        <v>338</v>
      </c>
      <c r="E71" s="50">
        <v>180</v>
      </c>
      <c r="F71" s="55">
        <f t="shared" si="2"/>
        <v>-756.2</v>
      </c>
    </row>
    <row r="72" spans="1:6" x14ac:dyDescent="0.2">
      <c r="A72" s="47">
        <v>40850</v>
      </c>
      <c r="B72" s="51" t="s">
        <v>407</v>
      </c>
      <c r="C72" s="38" t="s">
        <v>338</v>
      </c>
      <c r="E72" s="50">
        <v>60</v>
      </c>
      <c r="F72" s="55">
        <f t="shared" si="2"/>
        <v>-816.2</v>
      </c>
    </row>
    <row r="78" spans="1:6" x14ac:dyDescent="0.2">
      <c r="E78" s="54" t="s">
        <v>133</v>
      </c>
    </row>
  </sheetData>
  <phoneticPr fontId="0" type="noConversion"/>
  <pageMargins left="0.39370078740157483" right="0" top="0" bottom="0.39370078740157483" header="0" footer="0"/>
  <pageSetup paperSize="9" orientation="portrait" horizontalDpi="4294967293" verticalDpi="0" r:id="rId1"/>
  <headerFooter alignWithMargins="0">
    <oddFooter>&amp;L&amp;8R Burnham&amp;C&amp;8&amp;P of &amp;N&amp;R&amp;8&amp;F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7"/>
  <sheetViews>
    <sheetView workbookViewId="0">
      <pane ySplit="3" topLeftCell="A4" activePane="bottomLeft" state="frozen"/>
      <selection activeCell="N106" sqref="N106"/>
      <selection pane="bottomLeft" activeCell="F40" sqref="F40"/>
    </sheetView>
  </sheetViews>
  <sheetFormatPr defaultRowHeight="12.75" x14ac:dyDescent="0.2"/>
  <cols>
    <col min="1" max="1" width="9.7109375" style="51" customWidth="1"/>
    <col min="2" max="2" width="22.7109375" style="23" customWidth="1"/>
    <col min="3" max="3" width="32.7109375" style="38" customWidth="1"/>
    <col min="4" max="5" width="9.7109375" style="65" customWidth="1"/>
    <col min="6" max="6" width="10.7109375" style="55" customWidth="1"/>
    <col min="7" max="16384" width="9.140625" style="23"/>
  </cols>
  <sheetData>
    <row r="1" spans="1:9" x14ac:dyDescent="0.2">
      <c r="A1" s="16" t="s">
        <v>208</v>
      </c>
      <c r="B1" s="17"/>
      <c r="C1" s="18"/>
      <c r="D1" s="17"/>
      <c r="E1" s="17"/>
      <c r="F1" s="21"/>
    </row>
    <row r="2" spans="1:9" x14ac:dyDescent="0.2">
      <c r="A2" s="24" t="s">
        <v>204</v>
      </c>
      <c r="B2" s="25"/>
      <c r="C2" s="26"/>
      <c r="D2" s="25"/>
      <c r="E2" s="25"/>
      <c r="F2" s="29"/>
    </row>
    <row r="3" spans="1:9" x14ac:dyDescent="0.2">
      <c r="A3" s="30" t="s">
        <v>83</v>
      </c>
      <c r="B3" s="31" t="s">
        <v>155</v>
      </c>
      <c r="C3" s="32" t="s">
        <v>156</v>
      </c>
      <c r="D3" s="33" t="s">
        <v>62</v>
      </c>
      <c r="E3" s="34" t="s">
        <v>63</v>
      </c>
      <c r="F3" s="35" t="s">
        <v>81</v>
      </c>
    </row>
    <row r="4" spans="1:9" x14ac:dyDescent="0.2">
      <c r="A4" s="36"/>
      <c r="B4" s="37"/>
      <c r="D4" s="39"/>
      <c r="E4" s="40"/>
      <c r="F4" s="41"/>
    </row>
    <row r="5" spans="1:9" x14ac:dyDescent="0.2">
      <c r="A5" s="42" t="s">
        <v>131</v>
      </c>
      <c r="B5" s="43" t="s">
        <v>82</v>
      </c>
      <c r="C5" s="44"/>
      <c r="D5" s="45">
        <v>4000</v>
      </c>
      <c r="E5" s="62"/>
      <c r="F5" s="63">
        <f>SUM(D5)</f>
        <v>4000</v>
      </c>
    </row>
    <row r="6" spans="1:9" x14ac:dyDescent="0.2">
      <c r="A6" s="67">
        <v>40308</v>
      </c>
      <c r="B6" s="48" t="s">
        <v>140</v>
      </c>
      <c r="C6" s="48" t="s">
        <v>141</v>
      </c>
      <c r="D6" s="68"/>
      <c r="E6" s="59">
        <v>20</v>
      </c>
      <c r="F6" s="52">
        <f t="shared" ref="F6:F18" si="0">SUM(F5+D6-E6)</f>
        <v>3980</v>
      </c>
    </row>
    <row r="7" spans="1:9" x14ac:dyDescent="0.2">
      <c r="A7" s="69">
        <v>40367</v>
      </c>
      <c r="B7" s="48" t="s">
        <v>142</v>
      </c>
      <c r="C7" s="48" t="s">
        <v>147</v>
      </c>
      <c r="D7" s="68"/>
      <c r="E7" s="59">
        <v>341.92</v>
      </c>
      <c r="F7" s="52">
        <f t="shared" si="0"/>
        <v>3638.08</v>
      </c>
      <c r="I7" s="43"/>
    </row>
    <row r="8" spans="1:9" x14ac:dyDescent="0.2">
      <c r="A8" s="69">
        <v>40367</v>
      </c>
      <c r="B8" s="48" t="s">
        <v>142</v>
      </c>
      <c r="C8" s="48" t="s">
        <v>147</v>
      </c>
      <c r="D8" s="68"/>
      <c r="E8" s="59">
        <v>340.43</v>
      </c>
      <c r="F8" s="52">
        <f t="shared" si="0"/>
        <v>3297.65</v>
      </c>
    </row>
    <row r="9" spans="1:9" x14ac:dyDescent="0.2">
      <c r="A9" s="69">
        <v>40367</v>
      </c>
      <c r="B9" s="48" t="s">
        <v>143</v>
      </c>
      <c r="C9" s="48" t="s">
        <v>148</v>
      </c>
      <c r="D9" s="68"/>
      <c r="E9" s="59">
        <v>24.99</v>
      </c>
      <c r="F9" s="52">
        <f t="shared" si="0"/>
        <v>3272.6600000000003</v>
      </c>
    </row>
    <row r="10" spans="1:9" x14ac:dyDescent="0.2">
      <c r="A10" s="69">
        <v>40368</v>
      </c>
      <c r="B10" s="48" t="s">
        <v>85</v>
      </c>
      <c r="C10" s="48" t="s">
        <v>149</v>
      </c>
      <c r="D10" s="68"/>
      <c r="E10" s="59">
        <v>100</v>
      </c>
      <c r="F10" s="52">
        <f t="shared" si="0"/>
        <v>3172.6600000000003</v>
      </c>
    </row>
    <row r="11" spans="1:9" x14ac:dyDescent="0.2">
      <c r="A11" s="69">
        <v>40371</v>
      </c>
      <c r="B11" s="48" t="s">
        <v>109</v>
      </c>
      <c r="C11" s="48" t="s">
        <v>150</v>
      </c>
      <c r="D11" s="68"/>
      <c r="E11" s="59">
        <v>37.450000000000003</v>
      </c>
      <c r="F11" s="52">
        <f t="shared" si="0"/>
        <v>3135.2100000000005</v>
      </c>
    </row>
    <row r="12" spans="1:9" x14ac:dyDescent="0.2">
      <c r="A12" s="69">
        <v>40371</v>
      </c>
      <c r="B12" s="48" t="s">
        <v>87</v>
      </c>
      <c r="C12" s="48" t="s">
        <v>151</v>
      </c>
      <c r="D12" s="68"/>
      <c r="E12" s="59">
        <v>100</v>
      </c>
      <c r="F12" s="52">
        <f t="shared" si="0"/>
        <v>3035.2100000000005</v>
      </c>
    </row>
    <row r="13" spans="1:9" x14ac:dyDescent="0.2">
      <c r="A13" s="69">
        <v>40371</v>
      </c>
      <c r="B13" s="48" t="s">
        <v>144</v>
      </c>
      <c r="C13" s="48" t="s">
        <v>152</v>
      </c>
      <c r="D13" s="68"/>
      <c r="E13" s="59">
        <v>59</v>
      </c>
      <c r="F13" s="52">
        <f t="shared" si="0"/>
        <v>2976.2100000000005</v>
      </c>
    </row>
    <row r="14" spans="1:9" x14ac:dyDescent="0.2">
      <c r="A14" s="69">
        <v>40375</v>
      </c>
      <c r="B14" s="48" t="s">
        <v>87</v>
      </c>
      <c r="C14" s="48" t="s">
        <v>151</v>
      </c>
      <c r="D14" s="68"/>
      <c r="E14" s="59">
        <v>120</v>
      </c>
      <c r="F14" s="52">
        <f t="shared" si="0"/>
        <v>2856.2100000000005</v>
      </c>
    </row>
    <row r="15" spans="1:9" x14ac:dyDescent="0.2">
      <c r="A15" s="69">
        <v>40378</v>
      </c>
      <c r="B15" s="48" t="s">
        <v>106</v>
      </c>
      <c r="C15" s="48" t="s">
        <v>153</v>
      </c>
      <c r="D15" s="68"/>
      <c r="E15" s="59">
        <v>30</v>
      </c>
      <c r="F15" s="52">
        <f t="shared" si="0"/>
        <v>2826.2100000000005</v>
      </c>
    </row>
    <row r="16" spans="1:9" x14ac:dyDescent="0.2">
      <c r="A16" s="69">
        <v>40378</v>
      </c>
      <c r="B16" s="48" t="s">
        <v>145</v>
      </c>
      <c r="C16" s="48" t="s">
        <v>154</v>
      </c>
      <c r="D16" s="68"/>
      <c r="E16" s="59">
        <v>10</v>
      </c>
      <c r="F16" s="52">
        <f t="shared" si="0"/>
        <v>2816.2100000000005</v>
      </c>
    </row>
    <row r="17" spans="1:6" x14ac:dyDescent="0.2">
      <c r="A17" s="69">
        <v>40395</v>
      </c>
      <c r="B17" s="70" t="s">
        <v>160</v>
      </c>
      <c r="C17" s="48" t="s">
        <v>163</v>
      </c>
      <c r="D17" s="70"/>
      <c r="E17" s="59">
        <v>7</v>
      </c>
      <c r="F17" s="52">
        <f t="shared" si="0"/>
        <v>2809.2100000000005</v>
      </c>
    </row>
    <row r="18" spans="1:6" x14ac:dyDescent="0.2">
      <c r="A18" s="67">
        <v>40470</v>
      </c>
      <c r="B18" s="51" t="s">
        <v>173</v>
      </c>
      <c r="C18" s="38" t="s">
        <v>174</v>
      </c>
      <c r="E18" s="50">
        <v>120</v>
      </c>
      <c r="F18" s="52">
        <f t="shared" si="0"/>
        <v>2689.2100000000005</v>
      </c>
    </row>
    <row r="19" spans="1:6" x14ac:dyDescent="0.2">
      <c r="E19" s="50"/>
    </row>
    <row r="20" spans="1:6" x14ac:dyDescent="0.2">
      <c r="A20" s="71"/>
      <c r="B20" s="72"/>
      <c r="C20" s="73"/>
      <c r="D20" s="74"/>
      <c r="E20" s="74" t="s">
        <v>164</v>
      </c>
      <c r="F20" s="75">
        <f>SUM(E7:E17)</f>
        <v>1170.79</v>
      </c>
    </row>
    <row r="22" spans="1:6" x14ac:dyDescent="0.2">
      <c r="A22" s="76"/>
      <c r="B22" s="77"/>
      <c r="C22" s="76"/>
      <c r="D22" s="78"/>
      <c r="E22" s="79" t="s">
        <v>165</v>
      </c>
      <c r="F22" s="80">
        <f>SUM(E6+E18)</f>
        <v>140</v>
      </c>
    </row>
    <row r="24" spans="1:6" x14ac:dyDescent="0.2">
      <c r="E24" s="81" t="s">
        <v>133</v>
      </c>
      <c r="F24" s="82">
        <v>2689.21</v>
      </c>
    </row>
    <row r="26" spans="1:6" x14ac:dyDescent="0.2">
      <c r="A26" s="42" t="s">
        <v>203</v>
      </c>
      <c r="B26" s="43" t="s">
        <v>82</v>
      </c>
      <c r="C26" s="44"/>
      <c r="D26" s="45">
        <v>910.79</v>
      </c>
      <c r="E26" s="62"/>
      <c r="F26" s="83">
        <f>SUM(F18+D26-E26)</f>
        <v>3600.0000000000005</v>
      </c>
    </row>
    <row r="27" spans="1:6" x14ac:dyDescent="0.2">
      <c r="A27" s="201">
        <v>40980</v>
      </c>
      <c r="B27" s="23" t="s">
        <v>427</v>
      </c>
      <c r="C27" s="38" t="s">
        <v>426</v>
      </c>
      <c r="E27" s="65">
        <v>50</v>
      </c>
      <c r="F27" s="52">
        <f t="shared" ref="F27" si="1">SUM(F26+D27-E27)</f>
        <v>3550.0000000000005</v>
      </c>
    </row>
  </sheetData>
  <phoneticPr fontId="0" type="noConversion"/>
  <pageMargins left="0.39370078740157483" right="0" top="0" bottom="0.39370078740157483" header="0" footer="0"/>
  <pageSetup paperSize="9" orientation="portrait" horizontalDpi="4294967293" verticalDpi="0" r:id="rId1"/>
  <headerFooter alignWithMargins="0">
    <oddFooter>&amp;L&amp;8R Burnham&amp;C&amp;8&amp;P of &amp;N&amp;R&amp;8&amp;F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8"/>
  <sheetViews>
    <sheetView workbookViewId="0">
      <pane ySplit="3" topLeftCell="A7" activePane="bottomLeft" state="frozen"/>
      <selection activeCell="N106" sqref="N106"/>
      <selection pane="bottomLeft" activeCell="E27" sqref="E27"/>
    </sheetView>
  </sheetViews>
  <sheetFormatPr defaultRowHeight="12.75" x14ac:dyDescent="0.2"/>
  <cols>
    <col min="1" max="1" width="9.7109375" style="51" customWidth="1"/>
    <col min="2" max="2" width="27.7109375" style="23" customWidth="1"/>
    <col min="3" max="3" width="27.7109375" style="65" customWidth="1"/>
    <col min="4" max="5" width="9.7109375" style="65" customWidth="1"/>
    <col min="6" max="6" width="10.7109375" style="55" customWidth="1"/>
    <col min="7" max="16384" width="9.140625" style="23"/>
  </cols>
  <sheetData>
    <row r="1" spans="1:6" x14ac:dyDescent="0.2">
      <c r="A1" s="16" t="s">
        <v>157</v>
      </c>
      <c r="B1" s="17"/>
      <c r="C1" s="17"/>
      <c r="D1" s="17"/>
      <c r="E1" s="17"/>
      <c r="F1" s="21"/>
    </row>
    <row r="2" spans="1:6" x14ac:dyDescent="0.2">
      <c r="A2" s="24" t="s">
        <v>204</v>
      </c>
      <c r="B2" s="25"/>
      <c r="C2" s="25"/>
      <c r="D2" s="25"/>
      <c r="E2" s="25"/>
      <c r="F2" s="29"/>
    </row>
    <row r="3" spans="1:6" x14ac:dyDescent="0.2">
      <c r="A3" s="30" t="s">
        <v>83</v>
      </c>
      <c r="B3" s="31" t="s">
        <v>155</v>
      </c>
      <c r="C3" s="32" t="s">
        <v>156</v>
      </c>
      <c r="D3" s="33" t="s">
        <v>62</v>
      </c>
      <c r="E3" s="34" t="s">
        <v>63</v>
      </c>
      <c r="F3" s="35" t="s">
        <v>81</v>
      </c>
    </row>
    <row r="4" spans="1:6" x14ac:dyDescent="0.2">
      <c r="A4" s="36"/>
      <c r="B4" s="37"/>
      <c r="D4" s="39"/>
      <c r="E4" s="40"/>
      <c r="F4" s="41"/>
    </row>
    <row r="5" spans="1:6" x14ac:dyDescent="0.2">
      <c r="A5" s="42" t="s">
        <v>132</v>
      </c>
      <c r="B5" s="43" t="s">
        <v>82</v>
      </c>
      <c r="C5" s="45"/>
      <c r="D5" s="45">
        <v>1000</v>
      </c>
      <c r="E5" s="62"/>
      <c r="F5" s="63">
        <f>SUM(D5)</f>
        <v>1000</v>
      </c>
    </row>
    <row r="6" spans="1:6" x14ac:dyDescent="0.2">
      <c r="A6" s="42"/>
      <c r="B6" s="43"/>
      <c r="C6" s="45"/>
      <c r="D6" s="45"/>
      <c r="E6" s="62"/>
      <c r="F6" s="63"/>
    </row>
    <row r="7" spans="1:6" x14ac:dyDescent="0.2">
      <c r="A7" s="42"/>
      <c r="B7" s="43"/>
      <c r="C7" s="45"/>
      <c r="D7" s="68"/>
      <c r="E7" s="81" t="s">
        <v>133</v>
      </c>
      <c r="F7" s="60">
        <f>SUM(F5)</f>
        <v>1000</v>
      </c>
    </row>
    <row r="8" spans="1:6" x14ac:dyDescent="0.2">
      <c r="A8" s="42"/>
      <c r="B8" s="43"/>
      <c r="C8" s="45"/>
      <c r="D8" s="68"/>
      <c r="E8" s="81"/>
      <c r="F8" s="60"/>
    </row>
    <row r="9" spans="1:6" x14ac:dyDescent="0.2">
      <c r="A9" s="42" t="s">
        <v>131</v>
      </c>
      <c r="B9" s="43" t="s">
        <v>82</v>
      </c>
      <c r="C9" s="45"/>
      <c r="D9" s="45">
        <v>0</v>
      </c>
      <c r="E9" s="62"/>
      <c r="F9" s="63">
        <f>SUM(F7+D9)</f>
        <v>1000</v>
      </c>
    </row>
    <row r="10" spans="1:6" x14ac:dyDescent="0.2">
      <c r="A10" s="84">
        <v>40305</v>
      </c>
      <c r="B10" s="48" t="s">
        <v>140</v>
      </c>
      <c r="C10" s="48" t="s">
        <v>146</v>
      </c>
      <c r="D10" s="68"/>
      <c r="E10" s="59">
        <v>100</v>
      </c>
      <c r="F10" s="52">
        <f>SUM(F9+D10-E10)</f>
        <v>900</v>
      </c>
    </row>
    <row r="11" spans="1:6" x14ac:dyDescent="0.2">
      <c r="A11" s="84">
        <v>40448</v>
      </c>
      <c r="B11" s="48" t="s">
        <v>170</v>
      </c>
      <c r="C11" s="48" t="s">
        <v>171</v>
      </c>
      <c r="D11" s="68"/>
      <c r="E11" s="59">
        <v>137.5</v>
      </c>
      <c r="F11" s="52">
        <f>SUM(F10+D11-E11)</f>
        <v>762.5</v>
      </c>
    </row>
    <row r="12" spans="1:6" x14ac:dyDescent="0.2">
      <c r="A12" s="84"/>
      <c r="B12" s="48"/>
      <c r="C12" s="48"/>
      <c r="D12" s="68"/>
      <c r="E12" s="59"/>
      <c r="F12" s="52"/>
    </row>
    <row r="13" spans="1:6" x14ac:dyDescent="0.2">
      <c r="E13" s="81" t="s">
        <v>133</v>
      </c>
      <c r="F13" s="85">
        <v>762.5</v>
      </c>
    </row>
    <row r="14" spans="1:6" x14ac:dyDescent="0.2">
      <c r="E14" s="50"/>
    </row>
    <row r="15" spans="1:6" x14ac:dyDescent="0.2">
      <c r="A15" s="42" t="s">
        <v>203</v>
      </c>
      <c r="B15" s="43" t="s">
        <v>82</v>
      </c>
      <c r="C15" s="45"/>
      <c r="D15" s="45">
        <v>0</v>
      </c>
      <c r="E15" s="62"/>
      <c r="F15" s="63">
        <f>SUM(F13+D15)</f>
        <v>762.5</v>
      </c>
    </row>
    <row r="16" spans="1:6" x14ac:dyDescent="0.2">
      <c r="A16" s="23"/>
      <c r="C16" s="23"/>
      <c r="D16" s="23"/>
      <c r="E16" s="23"/>
    </row>
    <row r="18" spans="5:5" x14ac:dyDescent="0.2">
      <c r="E18" s="81" t="s">
        <v>133</v>
      </c>
    </row>
  </sheetData>
  <phoneticPr fontId="0" type="noConversion"/>
  <pageMargins left="0.39370078740157483" right="0" top="0" bottom="0.39370078740157483" header="0" footer="0"/>
  <pageSetup paperSize="9" orientation="portrait" horizontalDpi="4294967293" verticalDpi="0" r:id="rId1"/>
  <headerFooter alignWithMargins="0">
    <oddFooter>&amp;L&amp;8R Burnham&amp;C&amp;8&amp;P of &amp;N&amp;R&amp;8&amp;F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pane ySplit="3" topLeftCell="A4" activePane="bottomLeft" state="frozen"/>
      <selection activeCell="N106" sqref="N106"/>
      <selection pane="bottomLeft" activeCell="D18" sqref="D18"/>
    </sheetView>
  </sheetViews>
  <sheetFormatPr defaultRowHeight="12.75" x14ac:dyDescent="0.2"/>
  <cols>
    <col min="1" max="1" width="9.7109375" style="51" customWidth="1"/>
    <col min="2" max="2" width="27.7109375" style="23" customWidth="1"/>
    <col min="3" max="3" width="27.7109375" style="65" customWidth="1"/>
    <col min="4" max="5" width="9.7109375" style="65" customWidth="1"/>
    <col min="6" max="6" width="10.7109375" style="55" customWidth="1"/>
    <col min="7" max="16384" width="9.140625" style="23"/>
  </cols>
  <sheetData>
    <row r="1" spans="1:6" x14ac:dyDescent="0.2">
      <c r="A1" s="16" t="s">
        <v>158</v>
      </c>
      <c r="B1" s="17"/>
      <c r="C1" s="17"/>
      <c r="D1" s="17"/>
      <c r="E1" s="17"/>
      <c r="F1" s="21"/>
    </row>
    <row r="2" spans="1:6" x14ac:dyDescent="0.2">
      <c r="A2" s="24" t="s">
        <v>204</v>
      </c>
      <c r="B2" s="25"/>
      <c r="C2" s="25"/>
      <c r="D2" s="25"/>
      <c r="E2" s="25"/>
      <c r="F2" s="29"/>
    </row>
    <row r="3" spans="1:6" x14ac:dyDescent="0.2">
      <c r="A3" s="30" t="s">
        <v>83</v>
      </c>
      <c r="B3" s="31" t="s">
        <v>155</v>
      </c>
      <c r="C3" s="32" t="s">
        <v>156</v>
      </c>
      <c r="D3" s="33" t="s">
        <v>62</v>
      </c>
      <c r="E3" s="34" t="s">
        <v>63</v>
      </c>
      <c r="F3" s="35" t="s">
        <v>81</v>
      </c>
    </row>
    <row r="4" spans="1:6" x14ac:dyDescent="0.2">
      <c r="A4" s="36"/>
      <c r="B4" s="37"/>
      <c r="D4" s="39"/>
      <c r="E4" s="40"/>
      <c r="F4" s="41"/>
    </row>
    <row r="5" spans="1:6" x14ac:dyDescent="0.2">
      <c r="A5" s="42" t="s">
        <v>132</v>
      </c>
      <c r="B5" s="43" t="s">
        <v>82</v>
      </c>
      <c r="C5" s="45"/>
      <c r="D5" s="45">
        <v>1300</v>
      </c>
      <c r="E5" s="62"/>
      <c r="F5" s="63">
        <f>SUM(D5)</f>
        <v>1300</v>
      </c>
    </row>
    <row r="6" spans="1:6" x14ac:dyDescent="0.2">
      <c r="A6" s="42"/>
      <c r="B6" s="43"/>
      <c r="C6" s="45"/>
      <c r="D6" s="45"/>
      <c r="E6" s="62"/>
      <c r="F6" s="63"/>
    </row>
    <row r="7" spans="1:6" x14ac:dyDescent="0.2">
      <c r="A7" s="42"/>
      <c r="B7" s="43"/>
      <c r="C7" s="45"/>
      <c r="D7" s="68"/>
      <c r="E7" s="81" t="s">
        <v>133</v>
      </c>
      <c r="F7" s="60">
        <f>SUM(F5)</f>
        <v>1300</v>
      </c>
    </row>
    <row r="8" spans="1:6" x14ac:dyDescent="0.2">
      <c r="A8" s="42"/>
      <c r="B8" s="43"/>
      <c r="C8" s="45"/>
      <c r="D8" s="68"/>
      <c r="E8" s="81"/>
      <c r="F8" s="60"/>
    </row>
    <row r="9" spans="1:6" x14ac:dyDescent="0.2">
      <c r="A9" s="42" t="s">
        <v>131</v>
      </c>
      <c r="B9" s="43" t="s">
        <v>82</v>
      </c>
      <c r="C9" s="45"/>
      <c r="D9" s="45">
        <v>0</v>
      </c>
      <c r="E9" s="62"/>
      <c r="F9" s="63">
        <f>SUM(F7+D9)</f>
        <v>1300</v>
      </c>
    </row>
    <row r="10" spans="1:6" x14ac:dyDescent="0.2">
      <c r="A10" s="84"/>
      <c r="B10" s="48"/>
      <c r="C10" s="48"/>
      <c r="D10" s="68"/>
      <c r="E10" s="59"/>
      <c r="F10" s="52"/>
    </row>
    <row r="11" spans="1:6" x14ac:dyDescent="0.2">
      <c r="E11" s="81" t="s">
        <v>133</v>
      </c>
      <c r="F11" s="85">
        <v>1300</v>
      </c>
    </row>
    <row r="12" spans="1:6" x14ac:dyDescent="0.2">
      <c r="E12" s="50"/>
    </row>
    <row r="13" spans="1:6" x14ac:dyDescent="0.2">
      <c r="A13" s="42" t="s">
        <v>203</v>
      </c>
      <c r="B13" s="43" t="s">
        <v>82</v>
      </c>
      <c r="C13" s="45"/>
      <c r="D13" s="45">
        <v>0</v>
      </c>
      <c r="E13" s="62"/>
      <c r="F13" s="63">
        <f>SUM(F11+D13)</f>
        <v>1300</v>
      </c>
    </row>
    <row r="14" spans="1:6" x14ac:dyDescent="0.2">
      <c r="A14" s="23"/>
      <c r="C14" s="23"/>
      <c r="D14" s="23"/>
      <c r="E14" s="23"/>
    </row>
  </sheetData>
  <phoneticPr fontId="0" type="noConversion"/>
  <pageMargins left="0.39370078740157483" right="0" top="0" bottom="0.39370078740157483" header="0" footer="0"/>
  <pageSetup paperSize="9" orientation="portrait" horizontalDpi="4294967293" verticalDpi="0" r:id="rId1"/>
  <headerFooter alignWithMargins="0">
    <oddFooter>&amp;L&amp;8R Burnham&amp;C&amp;8&amp;P of &amp;N&amp;R&amp;8&amp;F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4"/>
  <sheetViews>
    <sheetView workbookViewId="0">
      <pane ySplit="3" topLeftCell="A4" activePane="bottomLeft" state="frozen"/>
      <selection activeCell="N106" sqref="N106"/>
      <selection pane="bottomLeft" activeCell="C22" sqref="C22"/>
    </sheetView>
  </sheetViews>
  <sheetFormatPr defaultRowHeight="12.75" x14ac:dyDescent="0.2"/>
  <cols>
    <col min="1" max="1" width="9.7109375" style="51" customWidth="1"/>
    <col min="2" max="2" width="27.7109375" style="23" customWidth="1"/>
    <col min="3" max="3" width="27.7109375" style="65" customWidth="1"/>
    <col min="4" max="5" width="9.7109375" style="65" customWidth="1"/>
    <col min="6" max="6" width="10.7109375" style="55" customWidth="1"/>
    <col min="7" max="16384" width="9.140625" style="23"/>
  </cols>
  <sheetData>
    <row r="1" spans="1:6" x14ac:dyDescent="0.2">
      <c r="A1" s="16" t="s">
        <v>159</v>
      </c>
      <c r="B1" s="17"/>
      <c r="C1" s="17"/>
      <c r="D1" s="17"/>
      <c r="E1" s="17"/>
      <c r="F1" s="21"/>
    </row>
    <row r="2" spans="1:6" x14ac:dyDescent="0.2">
      <c r="A2" s="24" t="s">
        <v>204</v>
      </c>
      <c r="B2" s="25"/>
      <c r="C2" s="25"/>
      <c r="D2" s="25"/>
      <c r="E2" s="25"/>
      <c r="F2" s="29"/>
    </row>
    <row r="3" spans="1:6" x14ac:dyDescent="0.2">
      <c r="A3" s="30" t="s">
        <v>83</v>
      </c>
      <c r="B3" s="31" t="s">
        <v>155</v>
      </c>
      <c r="C3" s="32" t="s">
        <v>156</v>
      </c>
      <c r="D3" s="33" t="s">
        <v>62</v>
      </c>
      <c r="E3" s="34" t="s">
        <v>63</v>
      </c>
      <c r="F3" s="35" t="s">
        <v>81</v>
      </c>
    </row>
    <row r="4" spans="1:6" x14ac:dyDescent="0.2">
      <c r="A4" s="36"/>
      <c r="B4" s="37"/>
      <c r="D4" s="39"/>
      <c r="E4" s="40"/>
      <c r="F4" s="41"/>
    </row>
    <row r="5" spans="1:6" x14ac:dyDescent="0.2">
      <c r="A5" s="42" t="s">
        <v>132</v>
      </c>
      <c r="B5" s="43" t="s">
        <v>82</v>
      </c>
      <c r="C5" s="45"/>
      <c r="D5" s="45">
        <v>700</v>
      </c>
      <c r="E5" s="62"/>
      <c r="F5" s="63">
        <f>SUM(D5)</f>
        <v>700</v>
      </c>
    </row>
    <row r="6" spans="1:6" x14ac:dyDescent="0.2">
      <c r="A6" s="42"/>
      <c r="B6" s="43"/>
      <c r="C6" s="45"/>
      <c r="D6" s="45"/>
      <c r="E6" s="62"/>
      <c r="F6" s="63"/>
    </row>
    <row r="7" spans="1:6" x14ac:dyDescent="0.2">
      <c r="A7" s="42"/>
      <c r="B7" s="43"/>
      <c r="C7" s="45"/>
      <c r="D7" s="68"/>
      <c r="E7" s="81" t="s">
        <v>133</v>
      </c>
      <c r="F7" s="60">
        <f>SUM(F5)</f>
        <v>700</v>
      </c>
    </row>
    <row r="8" spans="1:6" x14ac:dyDescent="0.2">
      <c r="A8" s="42"/>
      <c r="B8" s="43"/>
      <c r="C8" s="45"/>
      <c r="D8" s="68"/>
      <c r="E8" s="81"/>
      <c r="F8" s="60"/>
    </row>
    <row r="9" spans="1:6" x14ac:dyDescent="0.2">
      <c r="A9" s="42" t="s">
        <v>131</v>
      </c>
      <c r="B9" s="43" t="s">
        <v>82</v>
      </c>
      <c r="C9" s="45"/>
      <c r="D9" s="45">
        <v>0</v>
      </c>
      <c r="E9" s="62"/>
      <c r="F9" s="63">
        <f>SUM(F7+D9)</f>
        <v>700</v>
      </c>
    </row>
    <row r="10" spans="1:6" x14ac:dyDescent="0.2">
      <c r="A10" s="84"/>
      <c r="B10" s="48"/>
      <c r="C10" s="48"/>
      <c r="D10" s="68"/>
      <c r="E10" s="59"/>
      <c r="F10" s="52"/>
    </row>
    <row r="11" spans="1:6" x14ac:dyDescent="0.2">
      <c r="E11" s="81" t="s">
        <v>133</v>
      </c>
      <c r="F11" s="60">
        <v>700</v>
      </c>
    </row>
    <row r="12" spans="1:6" x14ac:dyDescent="0.2">
      <c r="E12" s="50"/>
    </row>
    <row r="13" spans="1:6" x14ac:dyDescent="0.2">
      <c r="A13" s="42" t="s">
        <v>203</v>
      </c>
      <c r="B13" s="43" t="s">
        <v>82</v>
      </c>
      <c r="C13" s="45"/>
      <c r="D13" s="45">
        <v>0</v>
      </c>
      <c r="E13" s="62"/>
      <c r="F13" s="63">
        <f>SUM(F11+D13)</f>
        <v>700</v>
      </c>
    </row>
    <row r="14" spans="1:6" x14ac:dyDescent="0.2">
      <c r="A14" s="23"/>
      <c r="C14" s="23"/>
      <c r="D14" s="23"/>
      <c r="E14" s="23"/>
    </row>
  </sheetData>
  <phoneticPr fontId="0" type="noConversion"/>
  <pageMargins left="0.39370078740157483" right="0" top="0" bottom="0.39370078740157483" header="0" footer="0"/>
  <pageSetup paperSize="9" orientation="portrait" horizontalDpi="4294967293" verticalDpi="0" r:id="rId1"/>
  <headerFooter alignWithMargins="0">
    <oddFooter>&amp;L&amp;8R Burnham&amp;C&amp;8&amp;P of &amp;N&amp;R&amp;8&amp;F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workbookViewId="0">
      <pane ySplit="3" topLeftCell="A4" activePane="bottomLeft" state="frozen"/>
      <selection activeCell="N106" sqref="N106"/>
      <selection pane="bottomLeft" activeCell="F27" sqref="F27"/>
    </sheetView>
  </sheetViews>
  <sheetFormatPr defaultRowHeight="12.75" x14ac:dyDescent="0.2"/>
  <cols>
    <col min="1" max="1" width="9.7109375" style="51" customWidth="1"/>
    <col min="2" max="2" width="27.7109375" style="23" customWidth="1"/>
    <col min="3" max="3" width="27.7109375" style="65" customWidth="1"/>
    <col min="4" max="5" width="9.7109375" style="65" customWidth="1"/>
    <col min="6" max="6" width="10.7109375" style="55" customWidth="1"/>
    <col min="7" max="16384" width="9.140625" style="23"/>
  </cols>
  <sheetData>
    <row r="1" spans="1:6" x14ac:dyDescent="0.2">
      <c r="A1" s="16" t="s">
        <v>134</v>
      </c>
      <c r="B1" s="17"/>
      <c r="C1" s="17"/>
      <c r="D1" s="17"/>
      <c r="E1" s="17"/>
      <c r="F1" s="21"/>
    </row>
    <row r="2" spans="1:6" x14ac:dyDescent="0.2">
      <c r="A2" s="24" t="s">
        <v>204</v>
      </c>
      <c r="B2" s="25"/>
      <c r="C2" s="25"/>
      <c r="D2" s="25"/>
      <c r="E2" s="25"/>
      <c r="F2" s="29"/>
    </row>
    <row r="3" spans="1:6" x14ac:dyDescent="0.2">
      <c r="A3" s="30" t="s">
        <v>83</v>
      </c>
      <c r="B3" s="31" t="s">
        <v>155</v>
      </c>
      <c r="C3" s="32" t="s">
        <v>156</v>
      </c>
      <c r="D3" s="33" t="s">
        <v>62</v>
      </c>
      <c r="E3" s="34" t="s">
        <v>63</v>
      </c>
      <c r="F3" s="35" t="s">
        <v>81</v>
      </c>
    </row>
    <row r="4" spans="1:6" x14ac:dyDescent="0.2">
      <c r="A4" s="36"/>
      <c r="B4" s="37"/>
      <c r="D4" s="39"/>
      <c r="E4" s="40"/>
      <c r="F4" s="41"/>
    </row>
    <row r="5" spans="1:6" x14ac:dyDescent="0.2">
      <c r="A5" s="42" t="s">
        <v>135</v>
      </c>
      <c r="B5" s="43" t="s">
        <v>82</v>
      </c>
      <c r="C5" s="45"/>
      <c r="D5" s="45">
        <v>900</v>
      </c>
      <c r="E5" s="40"/>
      <c r="F5" s="58">
        <f>SUM(D5)</f>
        <v>900</v>
      </c>
    </row>
    <row r="6" spans="1:6" x14ac:dyDescent="0.2">
      <c r="A6" s="47"/>
      <c r="B6" s="48"/>
      <c r="C6" s="48"/>
      <c r="D6" s="68"/>
      <c r="E6" s="59"/>
      <c r="F6" s="46"/>
    </row>
    <row r="7" spans="1:6" x14ac:dyDescent="0.2">
      <c r="A7" s="47"/>
      <c r="B7" s="48"/>
      <c r="C7" s="48"/>
      <c r="D7" s="68"/>
      <c r="E7" s="81" t="s">
        <v>133</v>
      </c>
      <c r="F7" s="60">
        <f>SUM(F5)</f>
        <v>900</v>
      </c>
    </row>
    <row r="8" spans="1:6" x14ac:dyDescent="0.2">
      <c r="A8" s="47"/>
      <c r="B8" s="48"/>
      <c r="C8" s="48"/>
      <c r="D8" s="68"/>
      <c r="E8" s="59"/>
      <c r="F8" s="46"/>
    </row>
    <row r="9" spans="1:6" x14ac:dyDescent="0.2">
      <c r="A9" s="42" t="s">
        <v>132</v>
      </c>
      <c r="B9" s="43" t="s">
        <v>82</v>
      </c>
      <c r="C9" s="45"/>
      <c r="D9" s="45">
        <v>0</v>
      </c>
      <c r="E9" s="62"/>
      <c r="F9" s="63">
        <f>SUM(D9+F7)</f>
        <v>900</v>
      </c>
    </row>
    <row r="10" spans="1:6" x14ac:dyDescent="0.2">
      <c r="A10" s="42"/>
      <c r="B10" s="43"/>
      <c r="C10" s="45"/>
      <c r="D10" s="45"/>
      <c r="E10" s="62"/>
      <c r="F10" s="63"/>
    </row>
    <row r="11" spans="1:6" x14ac:dyDescent="0.2">
      <c r="A11" s="42"/>
      <c r="B11" s="43"/>
      <c r="C11" s="45"/>
      <c r="D11" s="68"/>
      <c r="E11" s="81" t="s">
        <v>133</v>
      </c>
      <c r="F11" s="60">
        <f>SUM(F9)</f>
        <v>900</v>
      </c>
    </row>
    <row r="12" spans="1:6" x14ac:dyDescent="0.2">
      <c r="A12" s="42"/>
      <c r="B12" s="43"/>
      <c r="C12" s="45"/>
      <c r="D12" s="45"/>
      <c r="E12" s="62"/>
      <c r="F12" s="63"/>
    </row>
    <row r="13" spans="1:6" x14ac:dyDescent="0.2">
      <c r="A13" s="42" t="s">
        <v>131</v>
      </c>
      <c r="B13" s="43" t="s">
        <v>82</v>
      </c>
      <c r="C13" s="45"/>
      <c r="D13" s="45">
        <v>0</v>
      </c>
      <c r="E13" s="62"/>
      <c r="F13" s="63">
        <f>SUM(D13+F11)</f>
        <v>900</v>
      </c>
    </row>
    <row r="14" spans="1:6" x14ac:dyDescent="0.2">
      <c r="A14" s="47">
        <v>40371</v>
      </c>
      <c r="B14" s="48" t="s">
        <v>136</v>
      </c>
      <c r="C14" s="48" t="s">
        <v>137</v>
      </c>
      <c r="D14" s="68"/>
      <c r="E14" s="59">
        <v>47.5</v>
      </c>
      <c r="F14" s="46">
        <f t="shared" ref="F14:F19" si="0">SUM(F13+D14-E14)</f>
        <v>852.5</v>
      </c>
    </row>
    <row r="15" spans="1:6" x14ac:dyDescent="0.2">
      <c r="A15" s="47">
        <v>40371</v>
      </c>
      <c r="B15" s="48" t="s">
        <v>138</v>
      </c>
      <c r="C15" s="48" t="s">
        <v>139</v>
      </c>
      <c r="D15" s="68"/>
      <c r="E15" s="59">
        <v>11</v>
      </c>
      <c r="F15" s="46">
        <f t="shared" si="0"/>
        <v>841.5</v>
      </c>
    </row>
    <row r="16" spans="1:6" x14ac:dyDescent="0.2">
      <c r="A16" s="47">
        <v>40394</v>
      </c>
      <c r="B16" s="48" t="s">
        <v>136</v>
      </c>
      <c r="C16" s="48" t="s">
        <v>137</v>
      </c>
      <c r="D16" s="68"/>
      <c r="E16" s="59">
        <v>37.5</v>
      </c>
      <c r="F16" s="46">
        <f t="shared" si="0"/>
        <v>804</v>
      </c>
    </row>
    <row r="17" spans="1:6" x14ac:dyDescent="0.2">
      <c r="A17" s="47">
        <v>40408</v>
      </c>
      <c r="B17" s="48" t="s">
        <v>136</v>
      </c>
      <c r="C17" s="48" t="s">
        <v>137</v>
      </c>
      <c r="D17" s="48"/>
      <c r="E17" s="59">
        <v>85</v>
      </c>
      <c r="F17" s="46">
        <f t="shared" si="0"/>
        <v>719</v>
      </c>
    </row>
    <row r="18" spans="1:6" x14ac:dyDescent="0.2">
      <c r="A18" s="47">
        <v>40525</v>
      </c>
      <c r="B18" s="48" t="s">
        <v>178</v>
      </c>
      <c r="C18" s="48" t="s">
        <v>179</v>
      </c>
      <c r="D18" s="48"/>
      <c r="E18" s="59">
        <v>3251.49</v>
      </c>
      <c r="F18" s="46">
        <f t="shared" si="0"/>
        <v>-2532.4899999999998</v>
      </c>
    </row>
    <row r="19" spans="1:6" x14ac:dyDescent="0.2">
      <c r="A19" s="47">
        <v>40536</v>
      </c>
      <c r="B19" s="51" t="s">
        <v>180</v>
      </c>
      <c r="C19" s="38" t="s">
        <v>181</v>
      </c>
      <c r="D19" s="49">
        <v>3251.49</v>
      </c>
      <c r="F19" s="46">
        <f t="shared" si="0"/>
        <v>719</v>
      </c>
    </row>
    <row r="21" spans="1:6" x14ac:dyDescent="0.2">
      <c r="E21" s="81" t="s">
        <v>133</v>
      </c>
      <c r="F21" s="66">
        <v>719</v>
      </c>
    </row>
    <row r="23" spans="1:6" x14ac:dyDescent="0.2">
      <c r="A23" s="42" t="s">
        <v>203</v>
      </c>
      <c r="B23" s="43" t="s">
        <v>82</v>
      </c>
      <c r="C23" s="45"/>
      <c r="D23" s="45">
        <v>200</v>
      </c>
      <c r="E23" s="62"/>
      <c r="F23" s="46">
        <f>SUM(F19+D23-E23)</f>
        <v>919</v>
      </c>
    </row>
  </sheetData>
  <phoneticPr fontId="0" type="noConversion"/>
  <pageMargins left="0.39370078740157483" right="0" top="0" bottom="0.39370078740157483" header="0" footer="0"/>
  <pageSetup paperSize="9" orientation="portrait" horizontalDpi="4294967293" verticalDpi="0" r:id="rId1"/>
  <headerFooter alignWithMargins="0">
    <oddFooter>&amp;L&amp;8R Burnham&amp;C&amp;8&amp;P of &amp;N&amp;R&amp;8&amp;F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10</vt:i4>
      </vt:variant>
      <vt:variant>
        <vt:lpstr>Named Ranges</vt:lpstr>
      </vt:variant>
      <vt:variant>
        <vt:i4>2</vt:i4>
      </vt:variant>
    </vt:vector>
  </HeadingPairs>
  <TitlesOfParts>
    <vt:vector size="12" baseType="lpstr">
      <vt:lpstr>Overall Budget</vt:lpstr>
      <vt:lpstr>R &amp; P</vt:lpstr>
      <vt:lpstr>One Place Building</vt:lpstr>
      <vt:lpstr>KGV Comm Building</vt:lpstr>
      <vt:lpstr>BMX</vt:lpstr>
      <vt:lpstr>Improved Public Safety</vt:lpstr>
      <vt:lpstr>KGV Safety Barriers</vt:lpstr>
      <vt:lpstr>MDC Park Rangers</vt:lpstr>
      <vt:lpstr>Street Lighting Imp'ments</vt:lpstr>
      <vt:lpstr>Notice Board</vt:lpstr>
      <vt:lpstr>'Overall Budget'!Print_Titles</vt:lpstr>
      <vt:lpstr>'R &amp; P'!Print_Titles</vt:lpstr>
    </vt:vector>
  </TitlesOfParts>
  <Company>home2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Brian Beale</dc:creator>
  <cp:lastModifiedBy>Owner</cp:lastModifiedBy>
  <cp:lastPrinted>2012-03-15T10:55:41Z</cp:lastPrinted>
  <dcterms:created xsi:type="dcterms:W3CDTF">2007-08-29T10:10:52Z</dcterms:created>
  <dcterms:modified xsi:type="dcterms:W3CDTF">2012-04-04T11:54:38Z</dcterms:modified>
</cp:coreProperties>
</file>