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20" yWindow="795" windowWidth="15135" windowHeight="8580" tabRatio="858"/>
  </bookViews>
  <sheets>
    <sheet name="Overall Budget" sheetId="1" r:id="rId1"/>
    <sheet name="R &amp; P" sheetId="11" r:id="rId2"/>
    <sheet name="Comm Hall 2 Refurb" sheetId="12" r:id="rId3"/>
  </sheets>
  <definedNames>
    <definedName name="_xlnm.Print_Titles" localSheetId="0">'Overall Budget'!$1:$3</definedName>
    <definedName name="_xlnm.Print_Titles" localSheetId="1">'R &amp; P'!$2:$2</definedName>
  </definedNames>
  <calcPr calcId="145621"/>
</workbook>
</file>

<file path=xl/calcChain.xml><?xml version="1.0" encoding="utf-8"?>
<calcChain xmlns="http://schemas.openxmlformats.org/spreadsheetml/2006/main">
  <c r="G35" i="1" l="1"/>
  <c r="G158" i="11" l="1"/>
  <c r="G146" i="11"/>
  <c r="G140" i="11"/>
  <c r="G134" i="11"/>
  <c r="G120" i="11"/>
  <c r="G115" i="11"/>
  <c r="G85" i="11"/>
  <c r="G80" i="11"/>
  <c r="G59" i="11"/>
  <c r="G52" i="11"/>
  <c r="G48" i="11"/>
  <c r="G34" i="11"/>
  <c r="G20" i="11"/>
  <c r="G4" i="11"/>
  <c r="C158" i="11"/>
  <c r="C146" i="11"/>
  <c r="C140" i="11"/>
  <c r="C134" i="11"/>
  <c r="C120" i="11"/>
  <c r="C115" i="11"/>
  <c r="C85" i="11"/>
  <c r="C80" i="11"/>
  <c r="C59" i="11"/>
  <c r="C52" i="11"/>
  <c r="C48" i="11"/>
  <c r="C34" i="11"/>
  <c r="C20" i="11"/>
  <c r="C4" i="11"/>
  <c r="F39" i="1" l="1"/>
  <c r="F47" i="1" l="1"/>
  <c r="G37" i="12" l="1"/>
  <c r="G45" i="12" s="1"/>
  <c r="G59" i="12" s="1"/>
  <c r="G62" i="12" s="1"/>
  <c r="G39" i="12" l="1"/>
  <c r="H147" i="1" l="1"/>
  <c r="G147" i="1"/>
  <c r="H68" i="11" l="1"/>
  <c r="I68" i="11" s="1"/>
  <c r="D68" i="11"/>
  <c r="E68" i="11" s="1"/>
  <c r="E69" i="1"/>
  <c r="I69" i="1" s="1"/>
  <c r="H148" i="11" l="1"/>
  <c r="I148" i="11" s="1"/>
  <c r="D148" i="11"/>
  <c r="E148" i="11" s="1"/>
  <c r="H144" i="11" l="1"/>
  <c r="I144" i="11" s="1"/>
  <c r="D144" i="11"/>
  <c r="E144" i="11" s="1"/>
  <c r="I138" i="11"/>
  <c r="D138" i="11"/>
  <c r="E138" i="11" s="1"/>
  <c r="H137" i="11"/>
  <c r="I137" i="11" s="1"/>
  <c r="D137" i="11"/>
  <c r="E137" i="11" s="1"/>
  <c r="H135" i="11"/>
  <c r="I135" i="11" s="1"/>
  <c r="D135" i="11"/>
  <c r="E135" i="11" s="1"/>
  <c r="H131" i="11"/>
  <c r="I131" i="11" s="1"/>
  <c r="D131" i="11"/>
  <c r="E131" i="11" s="1"/>
  <c r="H104" i="11"/>
  <c r="I104" i="11" s="1"/>
  <c r="D104" i="11"/>
  <c r="E104" i="11" s="1"/>
  <c r="H91" i="11"/>
  <c r="I91" i="11" s="1"/>
  <c r="D91" i="11"/>
  <c r="E91" i="11" s="1"/>
  <c r="H12" i="11"/>
  <c r="I12" i="11" s="1"/>
  <c r="D12" i="11"/>
  <c r="E12" i="11" s="1"/>
  <c r="E139" i="1" l="1"/>
  <c r="E138" i="1"/>
  <c r="E136" i="1"/>
  <c r="H135" i="1"/>
  <c r="H134" i="11" s="1"/>
  <c r="I134" i="11" s="1"/>
  <c r="G135" i="1"/>
  <c r="D134" i="11" s="1"/>
  <c r="E134" i="11" s="1"/>
  <c r="I138" i="1"/>
  <c r="I139" i="1"/>
  <c r="I136" i="1"/>
  <c r="E149" i="1"/>
  <c r="I149" i="1" s="1"/>
  <c r="H141" i="1"/>
  <c r="G141" i="1"/>
  <c r="E12" i="1" l="1"/>
  <c r="E70" i="1"/>
  <c r="I70" i="1" s="1"/>
  <c r="H69" i="11"/>
  <c r="I69" i="11" s="1"/>
  <c r="D69" i="11"/>
  <c r="E69" i="11" s="1"/>
  <c r="D71" i="11"/>
  <c r="E71" i="11"/>
  <c r="H71" i="11"/>
  <c r="I71" i="11"/>
  <c r="D72" i="11"/>
  <c r="E72" i="11"/>
  <c r="H72" i="11"/>
  <c r="I72" i="11"/>
  <c r="E91" i="1" l="1"/>
  <c r="I91" i="1" s="1"/>
  <c r="E90" i="1"/>
  <c r="I90" i="1" s="1"/>
  <c r="E89" i="1"/>
  <c r="I89" i="1" s="1"/>
  <c r="E88" i="1"/>
  <c r="I88" i="1" s="1"/>
  <c r="H136" i="11" l="1"/>
  <c r="I136" i="11" s="1"/>
  <c r="D136" i="11"/>
  <c r="E136" i="11" s="1"/>
  <c r="E137" i="1"/>
  <c r="F135" i="1" s="1"/>
  <c r="I137" i="1" l="1"/>
  <c r="H90" i="11" l="1"/>
  <c r="I90" i="11" s="1"/>
  <c r="D90" i="11"/>
  <c r="E90" i="11" s="1"/>
  <c r="H89" i="11"/>
  <c r="I89" i="11" s="1"/>
  <c r="D89" i="11"/>
  <c r="E89" i="11" s="1"/>
  <c r="H88" i="11"/>
  <c r="I88" i="11" s="1"/>
  <c r="D88" i="11"/>
  <c r="E88" i="11" s="1"/>
  <c r="H87" i="11"/>
  <c r="I87" i="11" s="1"/>
  <c r="D87" i="11"/>
  <c r="E87" i="11" s="1"/>
  <c r="H86" i="11" l="1"/>
  <c r="I86" i="11" s="1"/>
  <c r="D86" i="11"/>
  <c r="E86" i="11" s="1"/>
  <c r="H86" i="1"/>
  <c r="G86" i="1"/>
  <c r="E87" i="1"/>
  <c r="I87" i="1" s="1"/>
  <c r="E148" i="1" l="1"/>
  <c r="E144" i="1"/>
  <c r="E143" i="1"/>
  <c r="E142" i="1"/>
  <c r="E132" i="1"/>
  <c r="I132" i="1" s="1"/>
  <c r="E92" i="1"/>
  <c r="I92" i="1" s="1"/>
  <c r="E105" i="1"/>
  <c r="I105" i="1" s="1"/>
  <c r="E131" i="1"/>
  <c r="E145" i="1"/>
  <c r="I145" i="1" s="1"/>
  <c r="E14" i="1"/>
  <c r="I14" i="1" s="1"/>
  <c r="E133" i="1"/>
  <c r="E130" i="1"/>
  <c r="E129" i="1"/>
  <c r="E128" i="1"/>
  <c r="E127" i="1"/>
  <c r="E126" i="1"/>
  <c r="E125" i="1"/>
  <c r="E124" i="1"/>
  <c r="E123" i="1"/>
  <c r="E122" i="1"/>
  <c r="E119" i="1"/>
  <c r="E118" i="1"/>
  <c r="E117" i="1"/>
  <c r="E114" i="1"/>
  <c r="E112" i="1"/>
  <c r="E111" i="1"/>
  <c r="E109" i="1"/>
  <c r="E108" i="1"/>
  <c r="E107" i="1"/>
  <c r="E103" i="1"/>
  <c r="E102" i="1"/>
  <c r="E101" i="1"/>
  <c r="E100" i="1"/>
  <c r="E99" i="1"/>
  <c r="E97" i="1"/>
  <c r="E96" i="1"/>
  <c r="E95" i="1"/>
  <c r="E94" i="1"/>
  <c r="F86" i="1" s="1"/>
  <c r="E84" i="1"/>
  <c r="E83" i="1"/>
  <c r="E82" i="1"/>
  <c r="E79" i="1"/>
  <c r="E78" i="1"/>
  <c r="E77" i="1"/>
  <c r="E76" i="1"/>
  <c r="E75" i="1"/>
  <c r="E74" i="1"/>
  <c r="E73" i="1"/>
  <c r="E72" i="1"/>
  <c r="E68" i="1"/>
  <c r="E67" i="1"/>
  <c r="E66" i="1"/>
  <c r="E65" i="1"/>
  <c r="E64" i="1"/>
  <c r="E63" i="1"/>
  <c r="E62" i="1"/>
  <c r="E61" i="1"/>
  <c r="E57" i="1"/>
  <c r="I55" i="1"/>
  <c r="E51" i="1"/>
  <c r="E50" i="1"/>
  <c r="F141" i="1" l="1"/>
  <c r="H5" i="1"/>
  <c r="H21" i="1"/>
  <c r="H35" i="1"/>
  <c r="H49" i="1"/>
  <c r="H53" i="1"/>
  <c r="H60" i="1"/>
  <c r="H81" i="1"/>
  <c r="H116" i="1"/>
  <c r="H121" i="1"/>
  <c r="H159" i="1"/>
  <c r="H130" i="11" l="1"/>
  <c r="I130" i="11" s="1"/>
  <c r="D130" i="11"/>
  <c r="E130" i="11" s="1"/>
  <c r="I131" i="1"/>
  <c r="H64" i="11" l="1"/>
  <c r="I64" i="11" s="1"/>
  <c r="D64" i="11"/>
  <c r="E64" i="11" s="1"/>
  <c r="H56" i="11" l="1"/>
  <c r="I56" i="11" s="1"/>
  <c r="D56" i="11"/>
  <c r="E56" i="11" s="1"/>
  <c r="I57" i="1"/>
  <c r="I65" i="1" l="1"/>
  <c r="H53" i="11" l="1"/>
  <c r="I53" i="11" s="1"/>
  <c r="D53" i="11"/>
  <c r="E53" i="11" s="1"/>
  <c r="G53" i="1"/>
  <c r="I54" i="1"/>
  <c r="G81" i="1" l="1"/>
  <c r="H132" i="11"/>
  <c r="I132" i="11" s="1"/>
  <c r="D132" i="11"/>
  <c r="E132" i="11" s="1"/>
  <c r="G121" i="1"/>
  <c r="I133" i="1"/>
  <c r="H111" i="11"/>
  <c r="I111" i="11" s="1"/>
  <c r="D111" i="11"/>
  <c r="E111" i="11" s="1"/>
  <c r="H110" i="11"/>
  <c r="I110" i="11" s="1"/>
  <c r="D110" i="11"/>
  <c r="E110" i="11" s="1"/>
  <c r="H108" i="11"/>
  <c r="I108" i="11" s="1"/>
  <c r="D108" i="11"/>
  <c r="E108" i="11" s="1"/>
  <c r="H107" i="11"/>
  <c r="I107" i="11" s="1"/>
  <c r="D107" i="11"/>
  <c r="E107" i="11" s="1"/>
  <c r="H106" i="11"/>
  <c r="I106" i="11" s="1"/>
  <c r="D106" i="11"/>
  <c r="E106" i="11" s="1"/>
  <c r="H96" i="11"/>
  <c r="I96" i="11" s="1"/>
  <c r="D96" i="11"/>
  <c r="E96" i="11" s="1"/>
  <c r="H95" i="11"/>
  <c r="I95" i="11" s="1"/>
  <c r="D95" i="11"/>
  <c r="E95" i="11" s="1"/>
  <c r="H94" i="11"/>
  <c r="I94" i="11" s="1"/>
  <c r="D94" i="11"/>
  <c r="E94" i="11" s="1"/>
  <c r="F45" i="1"/>
  <c r="J47" i="1"/>
  <c r="E15" i="1"/>
  <c r="D22" i="11" l="1"/>
  <c r="H22" i="11"/>
  <c r="I22" i="11" s="1"/>
  <c r="E22" i="11"/>
  <c r="G21" i="1"/>
  <c r="E23" i="1"/>
  <c r="I23" i="1" s="1"/>
  <c r="H46" i="11" l="1"/>
  <c r="I46" i="11" s="1"/>
  <c r="D46" i="11"/>
  <c r="E46" i="11" s="1"/>
  <c r="I107" i="1"/>
  <c r="I84" i="1"/>
  <c r="H160" i="11" l="1"/>
  <c r="I160" i="11"/>
  <c r="H159" i="11"/>
  <c r="I159" i="11"/>
  <c r="H156" i="11"/>
  <c r="I156" i="11"/>
  <c r="H154" i="11"/>
  <c r="I154" i="11"/>
  <c r="H152" i="11"/>
  <c r="I152" i="11"/>
  <c r="H150" i="11"/>
  <c r="I150" i="11"/>
  <c r="H147" i="11"/>
  <c r="I147" i="11"/>
  <c r="H143" i="11"/>
  <c r="I143" i="11"/>
  <c r="H142" i="11"/>
  <c r="I142" i="11"/>
  <c r="H141" i="11"/>
  <c r="I141" i="11"/>
  <c r="H83" i="11"/>
  <c r="I83" i="11"/>
  <c r="H129" i="11"/>
  <c r="I129" i="11"/>
  <c r="H127" i="11"/>
  <c r="I127" i="11"/>
  <c r="H126" i="11"/>
  <c r="I126" i="11"/>
  <c r="H125" i="11"/>
  <c r="I125" i="11"/>
  <c r="H124" i="11"/>
  <c r="I124" i="11"/>
  <c r="H123" i="11"/>
  <c r="I123" i="11"/>
  <c r="H122" i="11"/>
  <c r="I122" i="11"/>
  <c r="H121" i="11"/>
  <c r="I121" i="11"/>
  <c r="H118" i="11"/>
  <c r="I118" i="11"/>
  <c r="H117" i="11"/>
  <c r="I117" i="11"/>
  <c r="H116" i="11"/>
  <c r="I116" i="11"/>
  <c r="H113" i="11"/>
  <c r="I113" i="11"/>
  <c r="H102" i="11"/>
  <c r="I102" i="11"/>
  <c r="H101" i="11"/>
  <c r="I101" i="11"/>
  <c r="H128" i="11"/>
  <c r="I128" i="11"/>
  <c r="H100" i="11"/>
  <c r="I100" i="11"/>
  <c r="H99" i="11"/>
  <c r="I99" i="11"/>
  <c r="H98" i="11"/>
  <c r="I98" i="11"/>
  <c r="H93" i="11"/>
  <c r="I93" i="11"/>
  <c r="H82" i="11"/>
  <c r="I82" i="11"/>
  <c r="H81" i="11"/>
  <c r="I81" i="11"/>
  <c r="H78" i="11"/>
  <c r="I78" i="11"/>
  <c r="H77" i="11"/>
  <c r="I77" i="11"/>
  <c r="H76" i="11"/>
  <c r="I76" i="11"/>
  <c r="H75" i="11"/>
  <c r="I75" i="11"/>
  <c r="H74" i="11"/>
  <c r="I74" i="11"/>
  <c r="H73" i="11"/>
  <c r="I73" i="11"/>
  <c r="H67" i="11"/>
  <c r="I67" i="11" s="1"/>
  <c r="H66" i="11"/>
  <c r="I66" i="11" s="1"/>
  <c r="H65" i="11"/>
  <c r="I65" i="11" s="1"/>
  <c r="H63" i="11"/>
  <c r="I63" i="11" s="1"/>
  <c r="H62" i="11"/>
  <c r="I62" i="11" s="1"/>
  <c r="H61" i="11"/>
  <c r="I61" i="11" s="1"/>
  <c r="H60" i="11"/>
  <c r="I60" i="11" s="1"/>
  <c r="H57" i="11"/>
  <c r="I57" i="11" s="1"/>
  <c r="H55" i="11"/>
  <c r="I55" i="11"/>
  <c r="H54" i="11"/>
  <c r="I54" i="11"/>
  <c r="H50" i="11"/>
  <c r="I50" i="11"/>
  <c r="H49" i="11"/>
  <c r="I49" i="11"/>
  <c r="H44" i="11"/>
  <c r="I44" i="11"/>
  <c r="H42" i="11"/>
  <c r="I42" i="11"/>
  <c r="H40" i="11"/>
  <c r="I40" i="11"/>
  <c r="H38" i="11"/>
  <c r="I38" i="11"/>
  <c r="H36" i="11"/>
  <c r="I36" i="11"/>
  <c r="H35" i="11"/>
  <c r="I35" i="11"/>
  <c r="H32" i="11"/>
  <c r="I32" i="11"/>
  <c r="H30" i="11"/>
  <c r="I30" i="11"/>
  <c r="H28" i="11"/>
  <c r="I28" i="11"/>
  <c r="H26" i="11"/>
  <c r="I26" i="11"/>
  <c r="H24" i="11"/>
  <c r="I24" i="11"/>
  <c r="H21" i="11"/>
  <c r="I21" i="11"/>
  <c r="H18" i="11"/>
  <c r="I18" i="11"/>
  <c r="H17" i="11"/>
  <c r="I17" i="11"/>
  <c r="H16" i="11"/>
  <c r="I16" i="11"/>
  <c r="H15" i="11"/>
  <c r="I15" i="11"/>
  <c r="H14" i="11"/>
  <c r="I14" i="11"/>
  <c r="H13" i="11"/>
  <c r="I13" i="11"/>
  <c r="H11" i="11"/>
  <c r="I11" i="11"/>
  <c r="H10" i="11"/>
  <c r="I10" i="11"/>
  <c r="H9" i="11"/>
  <c r="I9" i="11"/>
  <c r="H8" i="11"/>
  <c r="I8" i="11"/>
  <c r="H7" i="11"/>
  <c r="I7" i="11"/>
  <c r="H6" i="11"/>
  <c r="I6" i="11"/>
  <c r="H5" i="11"/>
  <c r="I5" i="11"/>
  <c r="D160" i="11"/>
  <c r="E160" i="11" s="1"/>
  <c r="D159" i="11"/>
  <c r="E159" i="11" s="1"/>
  <c r="D154" i="11"/>
  <c r="E154" i="11" s="1"/>
  <c r="D152" i="11"/>
  <c r="E152" i="11" s="1"/>
  <c r="D150" i="11"/>
  <c r="E150" i="11" s="1"/>
  <c r="D147" i="11"/>
  <c r="E147" i="11" s="1"/>
  <c r="D143" i="11"/>
  <c r="E143" i="11" s="1"/>
  <c r="D142" i="11"/>
  <c r="E142" i="11" s="1"/>
  <c r="D141" i="11"/>
  <c r="E141" i="11" s="1"/>
  <c r="D83" i="11"/>
  <c r="E83" i="11"/>
  <c r="D129" i="11"/>
  <c r="E129" i="11"/>
  <c r="D127" i="11"/>
  <c r="E127" i="11"/>
  <c r="D126" i="11"/>
  <c r="E126" i="11"/>
  <c r="D125" i="11"/>
  <c r="E125" i="11"/>
  <c r="D124" i="11"/>
  <c r="E124" i="11"/>
  <c r="D123" i="11"/>
  <c r="E123" i="11"/>
  <c r="D122" i="11"/>
  <c r="E122" i="11"/>
  <c r="D121" i="11"/>
  <c r="E121" i="11"/>
  <c r="D118" i="11"/>
  <c r="E118" i="11"/>
  <c r="D117" i="11"/>
  <c r="E117" i="11"/>
  <c r="D116" i="11"/>
  <c r="E116" i="11"/>
  <c r="D113" i="11"/>
  <c r="E113" i="11"/>
  <c r="D102" i="11"/>
  <c r="E102" i="11"/>
  <c r="D101" i="11"/>
  <c r="E101" i="11"/>
  <c r="D128" i="11"/>
  <c r="E128" i="11"/>
  <c r="D100" i="11"/>
  <c r="E100" i="11"/>
  <c r="D99" i="11"/>
  <c r="E99" i="11"/>
  <c r="D98" i="11"/>
  <c r="E98" i="11"/>
  <c r="D93" i="11"/>
  <c r="E93" i="11"/>
  <c r="D82" i="11"/>
  <c r="E82" i="11"/>
  <c r="D81" i="11"/>
  <c r="E81" i="11"/>
  <c r="D78" i="11"/>
  <c r="E78" i="11"/>
  <c r="D77" i="11"/>
  <c r="E77" i="11"/>
  <c r="D76" i="11"/>
  <c r="E76" i="11"/>
  <c r="D75" i="11"/>
  <c r="E75" i="11"/>
  <c r="D74" i="11"/>
  <c r="E74" i="11"/>
  <c r="D73" i="11"/>
  <c r="E73" i="11"/>
  <c r="D67" i="11"/>
  <c r="E67" i="11" s="1"/>
  <c r="D66" i="11"/>
  <c r="E66" i="11" s="1"/>
  <c r="D65" i="11"/>
  <c r="E65" i="11" s="1"/>
  <c r="D63" i="11"/>
  <c r="E63" i="11" s="1"/>
  <c r="D62" i="11"/>
  <c r="E62" i="11" s="1"/>
  <c r="D61" i="11"/>
  <c r="E61" i="11" s="1"/>
  <c r="D60" i="11"/>
  <c r="E60" i="11" s="1"/>
  <c r="D57" i="11"/>
  <c r="E57" i="11" s="1"/>
  <c r="D55" i="11"/>
  <c r="E55" i="11"/>
  <c r="D54" i="11"/>
  <c r="E54" i="11"/>
  <c r="D50" i="11"/>
  <c r="E50" i="11"/>
  <c r="D49" i="11"/>
  <c r="E49" i="11"/>
  <c r="D44" i="11"/>
  <c r="E44" i="11"/>
  <c r="D42" i="11"/>
  <c r="E42" i="11"/>
  <c r="D40" i="11"/>
  <c r="E40" i="11"/>
  <c r="D38" i="11"/>
  <c r="E38" i="11"/>
  <c r="D36" i="11"/>
  <c r="E36" i="11"/>
  <c r="D35" i="11"/>
  <c r="E35" i="11"/>
  <c r="D32" i="11"/>
  <c r="E32" i="11"/>
  <c r="D30" i="11"/>
  <c r="E30" i="11"/>
  <c r="D28" i="11"/>
  <c r="E28" i="11"/>
  <c r="D26" i="11"/>
  <c r="E26" i="11"/>
  <c r="D24" i="11"/>
  <c r="E24" i="11"/>
  <c r="D21" i="11"/>
  <c r="E21" i="11"/>
  <c r="D18" i="11"/>
  <c r="E18" i="11"/>
  <c r="D17" i="11"/>
  <c r="E17" i="11"/>
  <c r="D16" i="11"/>
  <c r="E16" i="11"/>
  <c r="D15" i="11"/>
  <c r="E15" i="11"/>
  <c r="D14" i="11"/>
  <c r="E14" i="11"/>
  <c r="D13" i="11"/>
  <c r="E13" i="11"/>
  <c r="D11" i="11"/>
  <c r="E11" i="11"/>
  <c r="D10" i="11"/>
  <c r="E10" i="11"/>
  <c r="D9" i="11"/>
  <c r="E9" i="11"/>
  <c r="D8" i="11"/>
  <c r="E8" i="11"/>
  <c r="D7" i="11"/>
  <c r="E7" i="11"/>
  <c r="D6" i="11"/>
  <c r="E6" i="11"/>
  <c r="D5" i="11"/>
  <c r="E5" i="11"/>
  <c r="G5" i="1"/>
  <c r="D4" i="11"/>
  <c r="E4" i="11"/>
  <c r="H4" i="11"/>
  <c r="I4" i="11"/>
  <c r="E6" i="1"/>
  <c r="I6" i="1"/>
  <c r="E7" i="1"/>
  <c r="I7" i="1"/>
  <c r="E8" i="1"/>
  <c r="I8" i="1"/>
  <c r="E9" i="1"/>
  <c r="I9" i="1"/>
  <c r="E10" i="1"/>
  <c r="I10" i="1"/>
  <c r="E11" i="1"/>
  <c r="I11" i="1"/>
  <c r="I12" i="1"/>
  <c r="E13" i="1"/>
  <c r="I13" i="1"/>
  <c r="I15" i="1"/>
  <c r="E16" i="1"/>
  <c r="I16" i="1"/>
  <c r="E17" i="1"/>
  <c r="I17" i="1"/>
  <c r="E18" i="1"/>
  <c r="I18" i="1"/>
  <c r="E19" i="1"/>
  <c r="I19" i="1"/>
  <c r="D20" i="11"/>
  <c r="E20" i="11"/>
  <c r="H20" i="11"/>
  <c r="I20" i="11"/>
  <c r="E22" i="1"/>
  <c r="F21" i="1" s="1"/>
  <c r="J21" i="1"/>
  <c r="I22" i="1"/>
  <c r="F25" i="1"/>
  <c r="J25" i="1"/>
  <c r="F27" i="1"/>
  <c r="J27" i="1"/>
  <c r="F29" i="1"/>
  <c r="J29" i="1"/>
  <c r="F31" i="1"/>
  <c r="J31" i="1"/>
  <c r="F33" i="1"/>
  <c r="J33" i="1"/>
  <c r="F35" i="1"/>
  <c r="J35" i="1"/>
  <c r="D34" i="11"/>
  <c r="E34" i="11"/>
  <c r="H34" i="11"/>
  <c r="I34" i="11"/>
  <c r="J39" i="1"/>
  <c r="F41" i="1"/>
  <c r="J41" i="1"/>
  <c r="F43" i="1"/>
  <c r="J43" i="1"/>
  <c r="J45" i="1"/>
  <c r="G49" i="1"/>
  <c r="D48" i="11"/>
  <c r="E48" i="11"/>
  <c r="H48" i="11"/>
  <c r="I48" i="11"/>
  <c r="I50" i="1"/>
  <c r="F49" i="1"/>
  <c r="J49" i="1"/>
  <c r="I51" i="1"/>
  <c r="D52" i="11"/>
  <c r="E52" i="11"/>
  <c r="H52" i="11"/>
  <c r="I52" i="11"/>
  <c r="I56" i="1"/>
  <c r="I58" i="1"/>
  <c r="G60" i="1"/>
  <c r="D59" i="11"/>
  <c r="E59" i="11" s="1"/>
  <c r="H59" i="11"/>
  <c r="I59" i="11"/>
  <c r="I61" i="1"/>
  <c r="I62" i="1"/>
  <c r="I63" i="1"/>
  <c r="I64" i="1"/>
  <c r="I66" i="1"/>
  <c r="I67" i="1"/>
  <c r="I68" i="1"/>
  <c r="I72" i="1"/>
  <c r="I73" i="1"/>
  <c r="I74" i="1"/>
  <c r="I75" i="1"/>
  <c r="I76" i="1"/>
  <c r="I77" i="1"/>
  <c r="I78" i="1"/>
  <c r="I79" i="1"/>
  <c r="D80" i="11"/>
  <c r="E80" i="11"/>
  <c r="H80" i="11"/>
  <c r="I80" i="11"/>
  <c r="I82" i="1"/>
  <c r="I83" i="1"/>
  <c r="D85" i="11"/>
  <c r="E85" i="11"/>
  <c r="H85" i="11"/>
  <c r="I85" i="11"/>
  <c r="I94" i="1"/>
  <c r="I97" i="1"/>
  <c r="I95" i="1"/>
  <c r="I96" i="1"/>
  <c r="I99" i="1"/>
  <c r="I100" i="1"/>
  <c r="I101" i="1"/>
  <c r="I129" i="1"/>
  <c r="I102" i="1"/>
  <c r="I103" i="1"/>
  <c r="I111" i="1"/>
  <c r="I112" i="1"/>
  <c r="I108" i="1"/>
  <c r="I109" i="1"/>
  <c r="I114" i="1"/>
  <c r="G116" i="1"/>
  <c r="D115" i="11"/>
  <c r="E115" i="11"/>
  <c r="H115" i="11"/>
  <c r="I115" i="11"/>
  <c r="I117" i="1"/>
  <c r="I118" i="1"/>
  <c r="F116" i="1"/>
  <c r="J116" i="1"/>
  <c r="I119" i="1"/>
  <c r="D120" i="11"/>
  <c r="E120" i="11"/>
  <c r="H120" i="11"/>
  <c r="I120" i="11"/>
  <c r="I122" i="1"/>
  <c r="I123" i="1"/>
  <c r="I124" i="1"/>
  <c r="I125" i="1"/>
  <c r="I126" i="1"/>
  <c r="I127" i="1"/>
  <c r="I128" i="1"/>
  <c r="I130" i="1"/>
  <c r="D140" i="11"/>
  <c r="E140" i="11" s="1"/>
  <c r="H140" i="11"/>
  <c r="I140" i="11"/>
  <c r="I142" i="1"/>
  <c r="I143" i="1"/>
  <c r="J141" i="1"/>
  <c r="I144" i="1"/>
  <c r="D146" i="11"/>
  <c r="E146" i="11" s="1"/>
  <c r="H146" i="11"/>
  <c r="I146" i="11"/>
  <c r="F147" i="1"/>
  <c r="J147" i="1"/>
  <c r="I148" i="1"/>
  <c r="F151" i="1"/>
  <c r="J151" i="1"/>
  <c r="F153" i="1"/>
  <c r="J153" i="1"/>
  <c r="J171" i="1" s="1"/>
  <c r="F155" i="1"/>
  <c r="J155" i="1"/>
  <c r="J157" i="1"/>
  <c r="G159" i="1"/>
  <c r="D158" i="11"/>
  <c r="E158" i="11" s="1"/>
  <c r="H158" i="11"/>
  <c r="I158" i="11"/>
  <c r="E160" i="1"/>
  <c r="I160" i="1"/>
  <c r="E161" i="1"/>
  <c r="F159" i="1"/>
  <c r="J159" i="1"/>
  <c r="I161" i="1"/>
  <c r="C163" i="1"/>
  <c r="D163" i="1"/>
  <c r="J86" i="1"/>
  <c r="F60" i="1"/>
  <c r="J60" i="1"/>
  <c r="F5" i="1"/>
  <c r="J5" i="1"/>
  <c r="J135" i="1" l="1"/>
  <c r="F53" i="1"/>
  <c r="J53" i="1" s="1"/>
  <c r="F81" i="1"/>
  <c r="F121" i="1"/>
  <c r="J121" i="1"/>
  <c r="J81" i="1" l="1"/>
  <c r="J163" i="1" s="1"/>
  <c r="F163" i="1"/>
  <c r="J167" i="1" l="1"/>
  <c r="J169" i="1"/>
</calcChain>
</file>

<file path=xl/comments1.xml><?xml version="1.0" encoding="utf-8"?>
<comments xmlns="http://schemas.openxmlformats.org/spreadsheetml/2006/main">
  <authors>
    <author>Owner</author>
    <author>Brian Beale</author>
  </authors>
  <commentList>
    <comment ref="H10" authorId="0">
      <text>
        <r>
          <rPr>
            <sz val="8"/>
            <color indexed="81"/>
            <rFont val="Tahoma"/>
            <family val="2"/>
          </rPr>
          <t xml:space="preserve">Error re VAT from Prvious year - £30
</t>
        </r>
      </text>
    </comment>
    <comment ref="G11" authorId="0">
      <text>
        <r>
          <rPr>
            <b/>
            <sz val="9"/>
            <color indexed="81"/>
            <rFont val="Tahoma"/>
            <charset val="1"/>
          </rPr>
          <t>Trans to General expences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G36" authorId="1">
      <text>
        <r>
          <rPr>
            <b/>
            <sz val="8"/>
            <color indexed="81"/>
            <rFont val="Tahoma"/>
            <family val="2"/>
          </rPr>
          <t xml:space="preserve">Trans to Parish Capital Development Fund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37" authorId="1">
      <text>
        <r>
          <rPr>
            <b/>
            <sz val="8"/>
            <color indexed="81"/>
            <rFont val="Tahoma"/>
            <family val="2"/>
          </rPr>
          <t xml:space="preserve">Trans to PCD FUND
</t>
        </r>
      </text>
    </comment>
    <comment ref="C39" authorId="0">
      <text>
        <r>
          <rPr>
            <sz val="9"/>
            <color indexed="81"/>
            <rFont val="Times New Roman"/>
            <family val="1"/>
          </rPr>
          <t>Trans from Tenancies (Council as landlord)
One place debt.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G39" authorId="0">
      <text>
        <r>
          <rPr>
            <sz val="8"/>
            <color indexed="81"/>
            <rFont val="Times New Roman"/>
            <family val="1"/>
          </rPr>
          <t>Trans 4976.41 to PCD Fund
Trans 4690.98 tp PCD Fund</t>
        </r>
      </text>
    </comment>
    <comment ref="H54" authorId="0">
      <text>
        <r>
          <rPr>
            <b/>
            <sz val="9"/>
            <color indexed="81"/>
            <rFont val="Tahoma"/>
            <charset val="1"/>
          </rPr>
          <t>70.90 trans from Lettings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H55" authorId="0">
      <text>
        <r>
          <rPr>
            <b/>
            <sz val="9"/>
            <color indexed="81"/>
            <rFont val="Tahoma"/>
            <charset val="1"/>
          </rPr>
          <t xml:space="preserve">Trans 70.90 to Fuel
Trans 403.67 to Maint
Trans 354.00 to Water
</t>
        </r>
      </text>
    </comment>
    <comment ref="H56" authorId="0">
      <text>
        <r>
          <rPr>
            <b/>
            <sz val="9"/>
            <color indexed="81"/>
            <rFont val="Tahoma"/>
            <charset val="1"/>
          </rPr>
          <t>403.67 trans from lettings</t>
        </r>
      </text>
    </comment>
    <comment ref="H58" authorId="0">
      <text>
        <r>
          <rPr>
            <b/>
            <sz val="9"/>
            <color indexed="81"/>
            <rFont val="Tahoma"/>
            <charset val="1"/>
          </rPr>
          <t>Trans 354 from Lettings</t>
        </r>
      </text>
    </comment>
    <comment ref="G92" authorId="0">
      <text>
        <r>
          <rPr>
            <sz val="9"/>
            <color indexed="81"/>
            <rFont val="Times New Roman"/>
            <family val="1"/>
          </rPr>
          <t>Trans remaining Budget to PCDF - £2545.49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G105" authorId="0">
      <text>
        <r>
          <rPr>
            <b/>
            <sz val="9"/>
            <color indexed="81"/>
            <rFont val="Tahoma"/>
            <charset val="1"/>
          </rPr>
          <t>10645.63 trans to PCD Fund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G139" authorId="0">
      <text>
        <r>
          <rPr>
            <sz val="9"/>
            <color indexed="81"/>
            <rFont val="Tahoma"/>
            <charset val="1"/>
          </rPr>
          <t xml:space="preserve">Trans 4283 to PCD Fund
</t>
        </r>
      </text>
    </comment>
    <comment ref="G153" authorId="0">
      <text>
        <r>
          <rPr>
            <sz val="8"/>
            <color indexed="81"/>
            <rFont val="Tahoma"/>
            <family val="2"/>
          </rPr>
          <t>Trans: 16000 to PP Tarmac KGVMF Roadway</t>
        </r>
      </text>
    </comment>
    <comment ref="H153" authorId="1">
      <text>
        <r>
          <rPr>
            <sz val="8"/>
            <color indexed="81"/>
            <rFont val="Tahoma"/>
            <family val="2"/>
          </rPr>
          <t xml:space="preserve"> 63.86 Trans from Interest
4976.71 Trans from Tenancies
2545.49 Transferred from Comm 2 Refurb
4283 Trans from KGVMF Tarmac Prioject
4690.98 Trans from Tenancies
60.88 trans from Interest
10645.63 trans from Playground project</t>
        </r>
      </text>
    </comment>
  </commentList>
</comments>
</file>

<file path=xl/comments2.xml><?xml version="1.0" encoding="utf-8"?>
<comments xmlns="http://schemas.openxmlformats.org/spreadsheetml/2006/main">
  <authors>
    <author>Owner</author>
    <author>Brian Beale</author>
  </authors>
  <commentList>
    <comment ref="G9" authorId="0">
      <text>
        <r>
          <rPr>
            <sz val="8"/>
            <color indexed="81"/>
            <rFont val="Tahoma"/>
            <family val="2"/>
          </rPr>
          <t xml:space="preserve">Error re VAT from Prvious year - £30
</t>
        </r>
      </text>
    </comment>
    <comment ref="C35" authorId="1">
      <text>
        <r>
          <rPr>
            <b/>
            <sz val="8"/>
            <color indexed="81"/>
            <rFont val="Tahoma"/>
            <family val="2"/>
          </rPr>
          <t xml:space="preserve">Trans to Parish Capital Development Fund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C36" authorId="1">
      <text>
        <r>
          <rPr>
            <b/>
            <sz val="8"/>
            <color indexed="81"/>
            <rFont val="Tahoma"/>
            <family val="2"/>
          </rPr>
          <t xml:space="preserve">Trans to PCD FUND
</t>
        </r>
      </text>
    </comment>
    <comment ref="C38" authorId="0">
      <text>
        <r>
          <rPr>
            <sz val="8"/>
            <color indexed="81"/>
            <rFont val="Times New Roman"/>
            <family val="1"/>
          </rPr>
          <t>Trans 4976.41 to PCD Fund</t>
        </r>
      </text>
    </comment>
    <comment ref="C91" authorId="0">
      <text>
        <r>
          <rPr>
            <sz val="9"/>
            <color indexed="81"/>
            <rFont val="Times New Roman"/>
            <family val="1"/>
          </rPr>
          <t>Trans remaining Budget to PCDF - £2545.49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C152" authorId="0">
      <text>
        <r>
          <rPr>
            <sz val="8"/>
            <color indexed="81"/>
            <rFont val="Tahoma"/>
            <family val="2"/>
          </rPr>
          <t>Trans: 16000 to PP Tarmac KGVMF Roadway</t>
        </r>
      </text>
    </comment>
    <comment ref="G152" authorId="1">
      <text>
        <r>
          <rPr>
            <sz val="8"/>
            <color indexed="81"/>
            <rFont val="Tahoma"/>
            <family val="2"/>
          </rPr>
          <t>Trans from Interest
Trans from Tenancies
£2545.49 Transferred from Comm 2 Refurb</t>
        </r>
      </text>
    </comment>
  </commentList>
</comments>
</file>

<file path=xl/sharedStrings.xml><?xml version="1.0" encoding="utf-8"?>
<sst xmlns="http://schemas.openxmlformats.org/spreadsheetml/2006/main" count="426" uniqueCount="231">
  <si>
    <t>Administration</t>
  </si>
  <si>
    <t>Audit</t>
  </si>
  <si>
    <t>Insurance</t>
  </si>
  <si>
    <t>IT Services</t>
  </si>
  <si>
    <t>Postage</t>
  </si>
  <si>
    <t>Stationary</t>
  </si>
  <si>
    <t>Subscriptions</t>
  </si>
  <si>
    <t>Telephone</t>
  </si>
  <si>
    <t>Training</t>
  </si>
  <si>
    <t>Electricity</t>
  </si>
  <si>
    <t>S137 Payments</t>
  </si>
  <si>
    <t>Agency Services</t>
  </si>
  <si>
    <t>Capital Grants</t>
  </si>
  <si>
    <t>Advertising &amp; Publicity</t>
  </si>
  <si>
    <t>Allotments</t>
  </si>
  <si>
    <t>Loan, Interest &amp; Repayments</t>
  </si>
  <si>
    <t>Fuel</t>
  </si>
  <si>
    <t>Street Lighting</t>
  </si>
  <si>
    <t>Halloween</t>
  </si>
  <si>
    <t>Overall Balance</t>
  </si>
  <si>
    <t>Church Clock</t>
  </si>
  <si>
    <t>Variance</t>
  </si>
  <si>
    <t>Cash in Hand</t>
  </si>
  <si>
    <t>Capital Spending (Asset purchase)</t>
  </si>
  <si>
    <t>Other Payments (Not listed here)</t>
  </si>
  <si>
    <t>Provision for doubtful debts</t>
  </si>
  <si>
    <t>Loans etc for Capital expend</t>
  </si>
  <si>
    <t>Sale of Assets</t>
  </si>
  <si>
    <t>Events</t>
  </si>
  <si>
    <t>VAT</t>
  </si>
  <si>
    <t>Charity</t>
  </si>
  <si>
    <t>Election Costs</t>
  </si>
  <si>
    <t>Green Sacks</t>
  </si>
  <si>
    <t>Lettings</t>
  </si>
  <si>
    <t>Jubilee Woods</t>
  </si>
  <si>
    <t>DSD Road Safety</t>
  </si>
  <si>
    <t>Totals</t>
  </si>
  <si>
    <t>Maintenance</t>
  </si>
  <si>
    <t>Interest on Invts and A/Cs</t>
  </si>
  <si>
    <t>Business Reserve</t>
  </si>
  <si>
    <t>Business Premium</t>
  </si>
  <si>
    <t>Wages PAYE &amp; Expenses</t>
  </si>
  <si>
    <t>Parish Machinery</t>
  </si>
  <si>
    <t>Playground/Car Park Maintenance</t>
  </si>
  <si>
    <t>SPN</t>
  </si>
  <si>
    <t>Other</t>
  </si>
  <si>
    <t>General</t>
  </si>
  <si>
    <t>Water</t>
  </si>
  <si>
    <t>Maintenance (incl grass cutting)</t>
  </si>
  <si>
    <t>Bus Shelters</t>
  </si>
  <si>
    <t>Budget Item</t>
  </si>
  <si>
    <t>Budget Sub-item</t>
  </si>
  <si>
    <t>Parish Maintenance</t>
  </si>
  <si>
    <t>Precept payment</t>
  </si>
  <si>
    <t>Dog and Litter Bins</t>
  </si>
  <si>
    <t>Grass Cutting (Verges &amp; Cemetery)</t>
  </si>
  <si>
    <t>Grants/Income</t>
  </si>
  <si>
    <t>Chairman's Honorarium</t>
  </si>
  <si>
    <t xml:space="preserve">Receipts </t>
  </si>
  <si>
    <t>Payments</t>
  </si>
  <si>
    <t xml:space="preserve">
Sub-item Balance</t>
  </si>
  <si>
    <t xml:space="preserve">
Item Balance</t>
  </si>
  <si>
    <t>Item
Budget</t>
  </si>
  <si>
    <t>Sub-Item
Budget</t>
  </si>
  <si>
    <t>Precept</t>
  </si>
  <si>
    <t xml:space="preserve">Budget Contingency (5%) </t>
  </si>
  <si>
    <t xml:space="preserve">Precept Projects </t>
  </si>
  <si>
    <t>Street Lighting Improvements</t>
  </si>
  <si>
    <t>General Expenses</t>
  </si>
  <si>
    <t>Youth Club</t>
  </si>
  <si>
    <t>Youth Workers</t>
  </si>
  <si>
    <t>Parish Capital Development Fund</t>
  </si>
  <si>
    <t>(Less Parish Capital Development Fund &amp; Youth Club Acct)</t>
  </si>
  <si>
    <t>Public Health &amp; Safety</t>
  </si>
  <si>
    <t>King George V Memorial Field</t>
  </si>
  <si>
    <t>General - Grass Cutting</t>
  </si>
  <si>
    <t>General - Maintenance</t>
  </si>
  <si>
    <t>General - BMX</t>
  </si>
  <si>
    <t>Pavilion - Cleaning</t>
  </si>
  <si>
    <t>Pavilion - Rates</t>
  </si>
  <si>
    <t>General - Safety Barriers</t>
  </si>
  <si>
    <t>Car Park - Cleaning</t>
  </si>
  <si>
    <t>Car Park - Electricity</t>
  </si>
  <si>
    <t>Car Park - Rates</t>
  </si>
  <si>
    <t>Car Park - Sewerage</t>
  </si>
  <si>
    <t>Car Park - Water</t>
  </si>
  <si>
    <t>Parish Rooms - Cleaning</t>
  </si>
  <si>
    <t>Parish Rooms - Electricity</t>
  </si>
  <si>
    <t>Parish Rooms - Gas</t>
  </si>
  <si>
    <t>Parish Rooms - Lettings</t>
  </si>
  <si>
    <t>Parish Rooms - Maintenance</t>
  </si>
  <si>
    <t>Parish Rooms - Rates</t>
  </si>
  <si>
    <t>Parish Rooms - Sewerage</t>
  </si>
  <si>
    <t>Parish Rooms - Water</t>
  </si>
  <si>
    <t>Car Park - Toilet rates</t>
  </si>
  <si>
    <t>Insurance - General</t>
  </si>
  <si>
    <t>Parish Room/Old Parish Room/Car Park/Toilet/One Place</t>
  </si>
  <si>
    <t>Southminster in Bloom</t>
  </si>
  <si>
    <t>Current Payments</t>
  </si>
  <si>
    <t>Current receipts</t>
  </si>
  <si>
    <r>
      <t xml:space="preserve">Youth Club Account </t>
    </r>
    <r>
      <rPr>
        <sz val="8"/>
        <rFont val="Times New Roman"/>
        <family val="1"/>
      </rPr>
      <t>(info only-managed by Youth Club)</t>
    </r>
  </si>
  <si>
    <t>Payments for period</t>
  </si>
  <si>
    <t>Receipts for period</t>
  </si>
  <si>
    <t>Receipts and Payments since last report</t>
  </si>
  <si>
    <t>Tenancies (Council as landlord)</t>
  </si>
  <si>
    <t>Car Park - Maintenance</t>
  </si>
  <si>
    <t>Overall - Sewerage</t>
  </si>
  <si>
    <t>Overall - Water</t>
  </si>
  <si>
    <t>General - Rents (inc water &amp; sewaage)/Lettings</t>
  </si>
  <si>
    <t>Clerk - Salary</t>
  </si>
  <si>
    <t>Clerk - Tax and National Insurance</t>
  </si>
  <si>
    <t>Overall - Electricity (incl Community Hall)</t>
  </si>
  <si>
    <t>Street Cleaning</t>
  </si>
  <si>
    <t>Neighbourhood Planning</t>
  </si>
  <si>
    <t>MDC Park Rangers</t>
  </si>
  <si>
    <r>
      <t xml:space="preserve">Youth Club Account </t>
    </r>
    <r>
      <rPr>
        <sz val="8"/>
        <rFont val="Times New Roman"/>
        <family val="1"/>
      </rPr>
      <t>(info only - managed by Youth Club)</t>
    </r>
  </si>
  <si>
    <t>Notice Board/Village Map</t>
  </si>
  <si>
    <t>Working Budget remaining</t>
  </si>
  <si>
    <t>Kings Road Street Light</t>
  </si>
  <si>
    <t>Amount</t>
  </si>
  <si>
    <t>PCM Min</t>
  </si>
  <si>
    <t>Fuel PH</t>
  </si>
  <si>
    <t>Car Park - Rates ATM</t>
  </si>
  <si>
    <t>Car Park - Rates Toilet</t>
  </si>
  <si>
    <t>Sheds</t>
  </si>
  <si>
    <t>Car Park ATM</t>
  </si>
  <si>
    <t>High Street Toilets</t>
  </si>
  <si>
    <t>High Street Toilets (2013-2014)</t>
  </si>
  <si>
    <t>Balance
31/03/2013</t>
  </si>
  <si>
    <t>Summer Show/Music</t>
  </si>
  <si>
    <t>Community Hall 2 - Electricity</t>
  </si>
  <si>
    <t>Community Hall 2 - Cleaning</t>
  </si>
  <si>
    <t>Community Hall 2 - Lettings</t>
  </si>
  <si>
    <t>Community Hall 2 - Maintenance</t>
  </si>
  <si>
    <t>Community Hall 2 - Rates</t>
  </si>
  <si>
    <t>Community Hall 1 - Cleaning</t>
  </si>
  <si>
    <t>Community Hall 1 - Lettings</t>
  </si>
  <si>
    <t>Community Hall 1 - Maintenance</t>
  </si>
  <si>
    <t>Community Hall 1 - Rates</t>
  </si>
  <si>
    <t>2014/15 Budget transfers</t>
  </si>
  <si>
    <t>Car Park Building - Rates</t>
  </si>
  <si>
    <t>Car Park Building Rates</t>
  </si>
  <si>
    <t>Doorstep Club</t>
  </si>
  <si>
    <t>Office move &amp; KGV Strategy study</t>
  </si>
  <si>
    <t>Tarmac KGV Roadway</t>
  </si>
  <si>
    <t>CCTV to KGVMF Buildings</t>
  </si>
  <si>
    <t>Pavilion refurbishment</t>
  </si>
  <si>
    <t>New Playground</t>
  </si>
  <si>
    <t>Year start</t>
  </si>
  <si>
    <t>From Interest to PCD Fund</t>
  </si>
  <si>
    <t>From Tenancies to PCD Fund</t>
  </si>
  <si>
    <t>Community Hall 2 - Refurbishment</t>
  </si>
  <si>
    <t>From PCDE Fund to PP Tarmac KGVMF Roadway</t>
  </si>
  <si>
    <t>Office move &amp; KGVMF Strategy study</t>
  </si>
  <si>
    <t>Pavilion Refurbishment</t>
  </si>
  <si>
    <t>Tatmac KGVMF Roadway</t>
  </si>
  <si>
    <t>Kings Road Streetlight</t>
  </si>
  <si>
    <t>Car Park - Building Maintenance</t>
  </si>
  <si>
    <t>Car Park Building Maintenance</t>
  </si>
  <si>
    <t>Cadet Building refurbishment</t>
  </si>
  <si>
    <t>PHASE 1</t>
  </si>
  <si>
    <t>(Kitchen &amp; Toilets)</t>
  </si>
  <si>
    <t>Original Investment</t>
  </si>
  <si>
    <t>Incl VAT</t>
  </si>
  <si>
    <t>Net</t>
  </si>
  <si>
    <t>CC</t>
  </si>
  <si>
    <t>Reeve &amp; Son (Maldon) Ltd</t>
  </si>
  <si>
    <t>Lock &amp; Keys for ex-cadet bdg</t>
  </si>
  <si>
    <t>Wickes</t>
  </si>
  <si>
    <t>Paint for ex-cadet building</t>
  </si>
  <si>
    <t>BACS</t>
  </si>
  <si>
    <t>Smallwaste</t>
  </si>
  <si>
    <t>Skip for Cadet Building</t>
  </si>
  <si>
    <t>Kitchen units-ex-cadet building</t>
  </si>
  <si>
    <t>Panel Supplies Ltd</t>
  </si>
  <si>
    <t>Door blanks for Ex-cadet building</t>
  </si>
  <si>
    <t>Travis Perkins Trading Co Ltd</t>
  </si>
  <si>
    <t>Materials for Cadet Bldg</t>
  </si>
  <si>
    <t>Paint and tape</t>
  </si>
  <si>
    <t>Cummins &amp; Jennings Ltd</t>
  </si>
  <si>
    <t>Plumbing</t>
  </si>
  <si>
    <t>Magnet Ltd</t>
  </si>
  <si>
    <t>Doors etc</t>
  </si>
  <si>
    <t>S Jewry</t>
  </si>
  <si>
    <t>Erect cubicles</t>
  </si>
  <si>
    <t>Dengie Plumbing Services</t>
  </si>
  <si>
    <t>Plumbing work on Cadet Bdg</t>
  </si>
  <si>
    <t>J Walpole (A Saward)</t>
  </si>
  <si>
    <t>Work Invoice 5</t>
  </si>
  <si>
    <t>Paint</t>
  </si>
  <si>
    <t>Staples</t>
  </si>
  <si>
    <t>Toilet furniture</t>
  </si>
  <si>
    <t>AJB Electrical</t>
  </si>
  <si>
    <t>Electrical work</t>
  </si>
  <si>
    <t>OPC 276</t>
  </si>
  <si>
    <t>Chelmsford Market</t>
  </si>
  <si>
    <t>Mountings for fans</t>
  </si>
  <si>
    <t>02/12.2013</t>
  </si>
  <si>
    <t>Andrew Watson &amp; Sons Ltd</t>
  </si>
  <si>
    <t>Lay Flooring</t>
  </si>
  <si>
    <t>Budget expenditure</t>
  </si>
  <si>
    <t>Budget remaining</t>
  </si>
  <si>
    <t>PHASE 2</t>
  </si>
  <si>
    <t>Budget Overrun</t>
  </si>
  <si>
    <t>Paint etc</t>
  </si>
  <si>
    <t>OPC 282</t>
  </si>
  <si>
    <t>J &amp; A Furniture</t>
  </si>
  <si>
    <t>3 Heaters</t>
  </si>
  <si>
    <t>Comm Hall 2 Doors</t>
  </si>
  <si>
    <t>Wood for Comm Hall 2</t>
  </si>
  <si>
    <t>Heating to Comm Hall 2</t>
  </si>
  <si>
    <t>B &amp; Q</t>
  </si>
  <si>
    <t>Paint for Comm Hall 2 floor</t>
  </si>
  <si>
    <t>HSD Supplies Direct Ltd</t>
  </si>
  <si>
    <t>Baby Changing Unit</t>
  </si>
  <si>
    <t>A Saward</t>
  </si>
  <si>
    <t>Paint Floor</t>
  </si>
  <si>
    <t>Install Baby Changing unit</t>
  </si>
  <si>
    <t>T roll holder etc</t>
  </si>
  <si>
    <t>PROJECT COMPLETE</t>
  </si>
  <si>
    <t>Remaining Funds to be  transferred back to the Parish Capital Development Fund</t>
  </si>
  <si>
    <t>From Comm 2 Refurbishment to PCD Fund</t>
  </si>
  <si>
    <t>na</t>
  </si>
  <si>
    <t>Payments at 28/02/2015</t>
  </si>
  <si>
    <t>Receipts at 28/02/2015</t>
  </si>
  <si>
    <t>From KGV Roadway proj to PCD Fund</t>
  </si>
  <si>
    <t>From Tenancies to Car Park Bdg Maintenance</t>
  </si>
  <si>
    <t>From Ad green sacks to Ad General Expences</t>
  </si>
  <si>
    <t>From KGV Playground proj to PCD Fund</t>
  </si>
  <si>
    <t>Southminster Parish Council Budget 1st April 2014 to 31 March 2015
 Status at 31st March 2015</t>
  </si>
  <si>
    <t>From Allot Lettings to Allot Fuel, Maint &amp; Water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</si>
</sst>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£&quot;#,##0.00"/>
    <numFmt numFmtId="165" formatCode="dd/mm/yy;@"/>
  </numFmts>
  <fonts count="52" x14ac:knownFonts="1">
    <font>
      <sz val="10"/>
      <name val="Arial"/>
    </font>
    <font>
      <b/>
      <u/>
      <sz val="14"/>
      <name val="Times New Roman"/>
      <family val="1"/>
    </font>
    <font>
      <b/>
      <u/>
      <sz val="9"/>
      <name val="Times New Roman"/>
      <family val="1"/>
    </font>
    <font>
      <sz val="9"/>
      <name val="Times New Roman"/>
      <family val="1"/>
    </font>
    <font>
      <b/>
      <u/>
      <sz val="9"/>
      <color indexed="16"/>
      <name val="Times New Roman"/>
      <family val="1"/>
    </font>
    <font>
      <b/>
      <u/>
      <sz val="9"/>
      <color indexed="58"/>
      <name val="Times New Roman"/>
      <family val="1"/>
    </font>
    <font>
      <u/>
      <sz val="9"/>
      <color indexed="16"/>
      <name val="Times New Roman"/>
      <family val="1"/>
    </font>
    <font>
      <b/>
      <u/>
      <sz val="9"/>
      <color indexed="10"/>
      <name val="Times New Roman"/>
      <family val="1"/>
    </font>
    <font>
      <b/>
      <u/>
      <sz val="9"/>
      <color indexed="12"/>
      <name val="Times New Roman"/>
      <family val="1"/>
    </font>
    <font>
      <b/>
      <sz val="9"/>
      <name val="Times New Roman"/>
      <family val="1"/>
    </font>
    <font>
      <sz val="9"/>
      <color indexed="16"/>
      <name val="Times New Roman"/>
      <family val="1"/>
    </font>
    <font>
      <sz val="9"/>
      <color indexed="58"/>
      <name val="Times New Roman"/>
      <family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u/>
      <sz val="8"/>
      <name val="Times New Roman"/>
      <family val="1"/>
    </font>
    <font>
      <b/>
      <u/>
      <sz val="8"/>
      <color indexed="58"/>
      <name val="Times New Roman"/>
      <family val="1"/>
    </font>
    <font>
      <u/>
      <sz val="8"/>
      <color indexed="16"/>
      <name val="Times New Roman"/>
      <family val="1"/>
    </font>
    <font>
      <b/>
      <u/>
      <sz val="8"/>
      <color indexed="16"/>
      <name val="Times New Roman"/>
      <family val="1"/>
    </font>
    <font>
      <b/>
      <u/>
      <sz val="8"/>
      <color indexed="10"/>
      <name val="Times New Roman"/>
      <family val="1"/>
    </font>
    <font>
      <b/>
      <u/>
      <sz val="8"/>
      <color indexed="12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8"/>
      <color indexed="58"/>
      <name val="Times New Roman"/>
      <family val="1"/>
    </font>
    <font>
      <sz val="8"/>
      <color indexed="16"/>
      <name val="Times New Roman"/>
      <family val="1"/>
    </font>
    <font>
      <b/>
      <sz val="8"/>
      <color indexed="16"/>
      <name val="Times New Roman"/>
      <family val="1"/>
    </font>
    <font>
      <b/>
      <sz val="8"/>
      <color indexed="10"/>
      <name val="Times New Roman"/>
      <family val="1"/>
    </font>
    <font>
      <b/>
      <sz val="8"/>
      <color indexed="12"/>
      <name val="Times New Roman"/>
      <family val="1"/>
    </font>
    <font>
      <sz val="8"/>
      <color indexed="58"/>
      <name val="Times New Roman"/>
      <family val="1"/>
    </font>
    <font>
      <sz val="8"/>
      <color indexed="10"/>
      <name val="Times New Roman"/>
      <family val="1"/>
    </font>
    <font>
      <sz val="8"/>
      <color indexed="12"/>
      <name val="Times New Roman"/>
      <family val="1"/>
    </font>
    <font>
      <b/>
      <sz val="8"/>
      <color indexed="60"/>
      <name val="Times New Roman"/>
      <family val="1"/>
    </font>
    <font>
      <u/>
      <sz val="8"/>
      <name val="Times New Roman"/>
      <family val="1"/>
    </font>
    <font>
      <u/>
      <sz val="8"/>
      <color indexed="58"/>
      <name val="Times New Roman"/>
      <family val="1"/>
    </font>
    <font>
      <b/>
      <sz val="8"/>
      <color indexed="41"/>
      <name val="Times New Roman"/>
      <family val="1"/>
    </font>
    <font>
      <sz val="8"/>
      <color indexed="17"/>
      <name val="Times New Roman"/>
      <family val="1"/>
    </font>
    <font>
      <b/>
      <sz val="12"/>
      <name val="Times New Roman"/>
      <family val="1"/>
    </font>
    <font>
      <b/>
      <sz val="10"/>
      <color rgb="FFFF0000"/>
      <name val="Times New Roman"/>
      <family val="1"/>
    </font>
    <font>
      <b/>
      <sz val="10"/>
      <color theme="3"/>
      <name val="Times New Roman"/>
      <family val="1"/>
    </font>
    <font>
      <sz val="10"/>
      <color rgb="FFFF0000"/>
      <name val="Times New Roman"/>
      <family val="1"/>
    </font>
    <font>
      <sz val="10"/>
      <color theme="3"/>
      <name val="Times New Roman"/>
      <family val="1"/>
    </font>
    <font>
      <b/>
      <sz val="8"/>
      <color rgb="FFFF0000"/>
      <name val="Times New Roman"/>
      <family val="1"/>
    </font>
    <font>
      <b/>
      <sz val="8"/>
      <color theme="3"/>
      <name val="Times New Roman"/>
      <family val="1"/>
    </font>
    <font>
      <sz val="8"/>
      <color rgb="FFFF0000"/>
      <name val="Times New Roman"/>
      <family val="1"/>
    </font>
    <font>
      <sz val="8"/>
      <color theme="3"/>
      <name val="Times New Roman"/>
      <family val="1"/>
    </font>
    <font>
      <sz val="8"/>
      <color indexed="81"/>
      <name val="Times New Roman"/>
      <family val="1"/>
    </font>
    <font>
      <sz val="9"/>
      <color indexed="81"/>
      <name val="Tahoma"/>
      <charset val="1"/>
    </font>
    <font>
      <sz val="9"/>
      <color indexed="81"/>
      <name val="Times New Roman"/>
      <family val="1"/>
    </font>
    <font>
      <sz val="8"/>
      <name val="Arial"/>
      <family val="2"/>
    </font>
    <font>
      <u/>
      <sz val="16"/>
      <name val="Times New Roman"/>
      <family val="1"/>
    </font>
    <font>
      <b/>
      <sz val="9"/>
      <color indexed="81"/>
      <name val="Tahoma"/>
      <charset val="1"/>
    </font>
  </fonts>
  <fills count="5">
    <fill>
      <patternFill patternType="none"/>
    </fill>
    <fill>
      <patternFill patternType="gray125"/>
    </fill>
    <fill>
      <patternFill patternType="solid">
        <fgColor theme="8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73">
    <xf numFmtId="0" fontId="0" fillId="0" borderId="0" xfId="0"/>
    <xf numFmtId="0" fontId="3" fillId="0" borderId="0" xfId="0" applyFont="1" applyFill="1"/>
    <xf numFmtId="2" fontId="9" fillId="0" borderId="0" xfId="0" applyNumberFormat="1" applyFont="1" applyFill="1" applyAlignment="1">
      <alignment horizontal="right"/>
    </xf>
    <xf numFmtId="2" fontId="10" fillId="0" borderId="0" xfId="0" applyNumberFormat="1" applyFont="1" applyFill="1" applyAlignment="1">
      <alignment horizontal="right"/>
    </xf>
    <xf numFmtId="2" fontId="3" fillId="0" borderId="0" xfId="0" applyNumberFormat="1" applyFont="1" applyFill="1" applyAlignment="1">
      <alignment horizontal="right"/>
    </xf>
    <xf numFmtId="2" fontId="11" fillId="0" borderId="0" xfId="0" applyNumberFormat="1" applyFont="1" applyFill="1" applyAlignment="1">
      <alignment horizontal="right"/>
    </xf>
    <xf numFmtId="2" fontId="11" fillId="0" borderId="0" xfId="0" applyNumberFormat="1" applyFont="1" applyFill="1"/>
    <xf numFmtId="0" fontId="15" fillId="0" borderId="0" xfId="0" applyFont="1"/>
    <xf numFmtId="2" fontId="38" fillId="0" borderId="0" xfId="0" applyNumberFormat="1" applyFont="1" applyAlignment="1">
      <alignment horizontal="right" wrapText="1"/>
    </xf>
    <xf numFmtId="2" fontId="14" fillId="0" borderId="0" xfId="0" applyNumberFormat="1" applyFont="1" applyAlignment="1">
      <alignment wrapText="1"/>
    </xf>
    <xf numFmtId="2" fontId="39" fillId="0" borderId="0" xfId="0" applyNumberFormat="1" applyFont="1" applyAlignment="1">
      <alignment horizontal="right" wrapText="1"/>
    </xf>
    <xf numFmtId="2" fontId="40" fillId="0" borderId="0" xfId="0" applyNumberFormat="1" applyFont="1" applyAlignment="1">
      <alignment horizontal="right"/>
    </xf>
    <xf numFmtId="2" fontId="38" fillId="0" borderId="0" xfId="0" applyNumberFormat="1" applyFont="1" applyAlignment="1">
      <alignment horizontal="right"/>
    </xf>
    <xf numFmtId="2" fontId="41" fillId="0" borderId="0" xfId="0" applyNumberFormat="1" applyFont="1" applyAlignment="1">
      <alignment horizontal="right"/>
    </xf>
    <xf numFmtId="2" fontId="39" fillId="0" borderId="0" xfId="0" applyNumberFormat="1" applyFont="1" applyAlignment="1">
      <alignment horizontal="right"/>
    </xf>
    <xf numFmtId="2" fontId="15" fillId="0" borderId="0" xfId="0" applyNumberFormat="1" applyFont="1"/>
    <xf numFmtId="0" fontId="14" fillId="0" borderId="0" xfId="0" applyFont="1" applyAlignment="1">
      <alignment wrapText="1"/>
    </xf>
    <xf numFmtId="0" fontId="14" fillId="0" borderId="0" xfId="0" applyFont="1"/>
    <xf numFmtId="0" fontId="16" fillId="0" borderId="0" xfId="0" applyFont="1" applyFill="1"/>
    <xf numFmtId="2" fontId="17" fillId="0" borderId="0" xfId="0" applyNumberFormat="1" applyFont="1" applyFill="1" applyAlignment="1">
      <alignment horizontal="right" wrapText="1"/>
    </xf>
    <xf numFmtId="2" fontId="16" fillId="0" borderId="0" xfId="0" applyNumberFormat="1" applyFont="1" applyFill="1" applyAlignment="1">
      <alignment horizontal="right"/>
    </xf>
    <xf numFmtId="2" fontId="18" fillId="0" borderId="0" xfId="0" applyNumberFormat="1" applyFont="1" applyFill="1" applyAlignment="1">
      <alignment horizontal="right" wrapText="1"/>
    </xf>
    <xf numFmtId="2" fontId="19" fillId="0" borderId="0" xfId="0" applyNumberFormat="1" applyFont="1" applyFill="1" applyAlignment="1">
      <alignment horizontal="right" wrapText="1"/>
    </xf>
    <xf numFmtId="2" fontId="20" fillId="0" borderId="0" xfId="0" applyNumberFormat="1" applyFont="1" applyFill="1" applyAlignment="1">
      <alignment horizontal="right"/>
    </xf>
    <xf numFmtId="2" fontId="21" fillId="0" borderId="0" xfId="0" applyNumberFormat="1" applyFont="1" applyFill="1" applyAlignment="1">
      <alignment horizontal="right"/>
    </xf>
    <xf numFmtId="0" fontId="22" fillId="0" borderId="0" xfId="0" applyFont="1" applyFill="1"/>
    <xf numFmtId="0" fontId="23" fillId="2" borderId="5" xfId="0" applyFont="1" applyFill="1" applyBorder="1"/>
    <xf numFmtId="2" fontId="24" fillId="2" borderId="5" xfId="0" applyNumberFormat="1" applyFont="1" applyFill="1" applyBorder="1" applyAlignment="1">
      <alignment horizontal="right"/>
    </xf>
    <xf numFmtId="2" fontId="23" fillId="2" borderId="5" xfId="0" applyNumberFormat="1" applyFont="1" applyFill="1" applyBorder="1" applyAlignment="1">
      <alignment horizontal="right"/>
    </xf>
    <xf numFmtId="2" fontId="25" fillId="2" borderId="5" xfId="0" applyNumberFormat="1" applyFont="1" applyFill="1" applyBorder="1" applyAlignment="1">
      <alignment horizontal="right"/>
    </xf>
    <xf numFmtId="2" fontId="26" fillId="2" borderId="5" xfId="0" applyNumberFormat="1" applyFont="1" applyFill="1" applyBorder="1" applyAlignment="1">
      <alignment horizontal="right"/>
    </xf>
    <xf numFmtId="2" fontId="27" fillId="2" borderId="5" xfId="0" applyNumberFormat="1" applyFont="1" applyFill="1" applyBorder="1" applyAlignment="1">
      <alignment horizontal="right"/>
    </xf>
    <xf numFmtId="2" fontId="28" fillId="2" borderId="5" xfId="0" applyNumberFormat="1" applyFont="1" applyFill="1" applyBorder="1" applyAlignment="1">
      <alignment horizontal="right"/>
    </xf>
    <xf numFmtId="2" fontId="29" fillId="0" borderId="0" xfId="0" applyNumberFormat="1" applyFont="1" applyFill="1"/>
    <xf numFmtId="2" fontId="22" fillId="0" borderId="0" xfId="0" applyNumberFormat="1" applyFont="1" applyFill="1" applyAlignment="1">
      <alignment horizontal="right"/>
    </xf>
    <xf numFmtId="2" fontId="25" fillId="0" borderId="0" xfId="0" applyNumberFormat="1" applyFont="1" applyFill="1" applyAlignment="1">
      <alignment horizontal="right"/>
    </xf>
    <xf numFmtId="2" fontId="30" fillId="0" borderId="0" xfId="0" applyNumberFormat="1" applyFont="1" applyFill="1" applyAlignment="1">
      <alignment horizontal="right"/>
    </xf>
    <xf numFmtId="2" fontId="31" fillId="0" borderId="0" xfId="0" applyNumberFormat="1" applyFont="1" applyFill="1" applyAlignment="1">
      <alignment horizontal="right"/>
    </xf>
    <xf numFmtId="2" fontId="24" fillId="0" borderId="0" xfId="0" applyNumberFormat="1" applyFont="1" applyFill="1" applyAlignment="1">
      <alignment horizontal="right"/>
    </xf>
    <xf numFmtId="2" fontId="29" fillId="0" borderId="0" xfId="0" applyNumberFormat="1" applyFont="1" applyFill="1" applyAlignment="1">
      <alignment horizontal="right"/>
    </xf>
    <xf numFmtId="2" fontId="26" fillId="0" borderId="0" xfId="0" applyNumberFormat="1" applyFont="1" applyFill="1" applyAlignment="1">
      <alignment horizontal="right"/>
    </xf>
    <xf numFmtId="2" fontId="28" fillId="0" borderId="0" xfId="0" applyNumberFormat="1" applyFont="1" applyFill="1" applyAlignment="1">
      <alignment horizontal="right"/>
    </xf>
    <xf numFmtId="2" fontId="24" fillId="2" borderId="5" xfId="0" applyNumberFormat="1" applyFont="1" applyFill="1" applyBorder="1"/>
    <xf numFmtId="2" fontId="32" fillId="2" borderId="5" xfId="0" applyNumberFormat="1" applyFont="1" applyFill="1" applyBorder="1"/>
    <xf numFmtId="2" fontId="22" fillId="2" borderId="5" xfId="0" applyNumberFormat="1" applyFont="1" applyFill="1" applyBorder="1" applyAlignment="1">
      <alignment horizontal="right"/>
    </xf>
    <xf numFmtId="0" fontId="22" fillId="2" borderId="5" xfId="0" applyFont="1" applyFill="1" applyBorder="1"/>
    <xf numFmtId="0" fontId="23" fillId="0" borderId="0" xfId="0" applyFont="1" applyFill="1"/>
    <xf numFmtId="2" fontId="24" fillId="0" borderId="0" xfId="0" applyNumberFormat="1" applyFont="1" applyFill="1"/>
    <xf numFmtId="2" fontId="23" fillId="0" borderId="0" xfId="0" applyNumberFormat="1" applyFont="1" applyFill="1" applyAlignment="1">
      <alignment horizontal="right"/>
    </xf>
    <xf numFmtId="2" fontId="27" fillId="0" borderId="0" xfId="0" applyNumberFormat="1" applyFont="1" applyFill="1" applyAlignment="1">
      <alignment horizontal="right"/>
    </xf>
    <xf numFmtId="2" fontId="23" fillId="2" borderId="5" xfId="0" applyNumberFormat="1" applyFont="1" applyFill="1" applyBorder="1"/>
    <xf numFmtId="2" fontId="29" fillId="2" borderId="5" xfId="0" applyNumberFormat="1" applyFont="1" applyFill="1" applyBorder="1"/>
    <xf numFmtId="0" fontId="33" fillId="0" borderId="0" xfId="0" applyFont="1" applyFill="1" applyBorder="1"/>
    <xf numFmtId="0" fontId="22" fillId="0" borderId="0" xfId="0" applyFont="1" applyFill="1" applyBorder="1"/>
    <xf numFmtId="2" fontId="24" fillId="0" borderId="0" xfId="0" applyNumberFormat="1" applyFont="1" applyFill="1" applyBorder="1" applyAlignment="1">
      <alignment horizontal="right"/>
    </xf>
    <xf numFmtId="2" fontId="23" fillId="0" borderId="0" xfId="0" applyNumberFormat="1" applyFont="1" applyFill="1" applyBorder="1" applyAlignment="1">
      <alignment horizontal="right"/>
    </xf>
    <xf numFmtId="2" fontId="22" fillId="0" borderId="0" xfId="0" applyNumberFormat="1" applyFont="1" applyFill="1" applyBorder="1" applyAlignment="1">
      <alignment horizontal="right"/>
    </xf>
    <xf numFmtId="2" fontId="26" fillId="0" borderId="0" xfId="0" applyNumberFormat="1" applyFont="1" applyFill="1" applyBorder="1" applyAlignment="1">
      <alignment horizontal="right"/>
    </xf>
    <xf numFmtId="2" fontId="27" fillId="0" borderId="0" xfId="0" applyNumberFormat="1" applyFont="1" applyFill="1" applyBorder="1" applyAlignment="1">
      <alignment horizontal="right"/>
    </xf>
    <xf numFmtId="2" fontId="28" fillId="0" borderId="0" xfId="0" applyNumberFormat="1" applyFont="1" applyFill="1" applyBorder="1" applyAlignment="1">
      <alignment horizontal="right"/>
    </xf>
    <xf numFmtId="2" fontId="34" fillId="0" borderId="0" xfId="0" applyNumberFormat="1" applyFont="1" applyFill="1" applyBorder="1" applyAlignment="1">
      <alignment horizontal="right"/>
    </xf>
    <xf numFmtId="0" fontId="23" fillId="0" borderId="0" xfId="0" applyFont="1" applyFill="1" applyBorder="1"/>
    <xf numFmtId="0" fontId="23" fillId="0" borderId="2" xfId="0" applyFont="1" applyFill="1" applyBorder="1"/>
    <xf numFmtId="2" fontId="24" fillId="0" borderId="2" xfId="0" applyNumberFormat="1" applyFont="1" applyFill="1" applyBorder="1"/>
    <xf numFmtId="2" fontId="23" fillId="0" borderId="2" xfId="0" applyNumberFormat="1" applyFont="1" applyFill="1" applyBorder="1" applyAlignment="1">
      <alignment horizontal="right"/>
    </xf>
    <xf numFmtId="2" fontId="22" fillId="0" borderId="2" xfId="0" applyNumberFormat="1" applyFont="1" applyFill="1" applyBorder="1" applyAlignment="1">
      <alignment horizontal="right"/>
    </xf>
    <xf numFmtId="2" fontId="26" fillId="0" borderId="2" xfId="0" applyNumberFormat="1" applyFont="1" applyFill="1" applyBorder="1" applyAlignment="1">
      <alignment horizontal="right"/>
    </xf>
    <xf numFmtId="2" fontId="27" fillId="0" borderId="2" xfId="0" applyNumberFormat="1" applyFont="1" applyFill="1" applyBorder="1" applyAlignment="1">
      <alignment horizontal="right"/>
    </xf>
    <xf numFmtId="2" fontId="28" fillId="0" borderId="2" xfId="0" applyNumberFormat="1" applyFont="1" applyFill="1" applyBorder="1" applyAlignment="1">
      <alignment horizontal="right"/>
    </xf>
    <xf numFmtId="2" fontId="24" fillId="0" borderId="2" xfId="0" applyNumberFormat="1" applyFont="1" applyFill="1" applyBorder="1" applyAlignment="1">
      <alignment horizontal="right"/>
    </xf>
    <xf numFmtId="0" fontId="22" fillId="2" borderId="5" xfId="0" applyFont="1" applyFill="1" applyBorder="1" applyAlignment="1">
      <alignment horizontal="right"/>
    </xf>
    <xf numFmtId="0" fontId="22" fillId="0" borderId="2" xfId="0" applyFont="1" applyFill="1" applyBorder="1" applyAlignment="1">
      <alignment horizontal="right"/>
    </xf>
    <xf numFmtId="2" fontId="35" fillId="2" borderId="5" xfId="0" applyNumberFormat="1" applyFont="1" applyFill="1" applyBorder="1" applyAlignment="1">
      <alignment horizontal="right"/>
    </xf>
    <xf numFmtId="0" fontId="16" fillId="0" borderId="0" xfId="0" applyFont="1" applyFill="1" applyAlignment="1">
      <alignment horizontal="right"/>
    </xf>
    <xf numFmtId="2" fontId="17" fillId="0" borderId="0" xfId="0" applyNumberFormat="1" applyFont="1" applyFill="1" applyAlignment="1">
      <alignment horizontal="right"/>
    </xf>
    <xf numFmtId="2" fontId="22" fillId="0" borderId="0" xfId="0" applyNumberFormat="1" applyFont="1" applyFill="1"/>
    <xf numFmtId="2" fontId="25" fillId="0" borderId="0" xfId="0" applyNumberFormat="1" applyFont="1" applyFill="1" applyBorder="1" applyAlignment="1">
      <alignment horizontal="right"/>
    </xf>
    <xf numFmtId="0" fontId="2" fillId="2" borderId="0" xfId="0" applyFont="1" applyFill="1" applyAlignment="1">
      <alignment horizontal="left" wrapText="1"/>
    </xf>
    <xf numFmtId="2" fontId="5" fillId="2" borderId="0" xfId="0" applyNumberFormat="1" applyFont="1" applyFill="1" applyAlignment="1">
      <alignment horizontal="right" wrapText="1"/>
    </xf>
    <xf numFmtId="2" fontId="2" fillId="2" borderId="0" xfId="0" applyNumberFormat="1" applyFont="1" applyFill="1" applyAlignment="1">
      <alignment horizontal="right" wrapText="1"/>
    </xf>
    <xf numFmtId="2" fontId="6" fillId="2" borderId="0" xfId="0" applyNumberFormat="1" applyFont="1" applyFill="1" applyAlignment="1">
      <alignment horizontal="right" wrapText="1"/>
    </xf>
    <xf numFmtId="2" fontId="4" fillId="2" borderId="0" xfId="0" applyNumberFormat="1" applyFont="1" applyFill="1" applyAlignment="1">
      <alignment horizontal="right" wrapText="1"/>
    </xf>
    <xf numFmtId="2" fontId="7" fillId="2" borderId="0" xfId="0" applyNumberFormat="1" applyFont="1" applyFill="1" applyAlignment="1">
      <alignment horizontal="right" wrapText="1"/>
    </xf>
    <xf numFmtId="2" fontId="8" fillId="2" borderId="0" xfId="0" applyNumberFormat="1" applyFont="1" applyFill="1" applyAlignment="1">
      <alignment horizontal="right" wrapText="1"/>
    </xf>
    <xf numFmtId="0" fontId="15" fillId="2" borderId="7" xfId="0" applyFont="1" applyFill="1" applyBorder="1"/>
    <xf numFmtId="0" fontId="15" fillId="2" borderId="8" xfId="0" applyFont="1" applyFill="1" applyBorder="1"/>
    <xf numFmtId="2" fontId="38" fillId="2" borderId="8" xfId="0" applyNumberFormat="1" applyFont="1" applyFill="1" applyBorder="1" applyAlignment="1">
      <alignment horizontal="right" wrapText="1"/>
    </xf>
    <xf numFmtId="2" fontId="14" fillId="2" borderId="8" xfId="0" applyNumberFormat="1" applyFont="1" applyFill="1" applyBorder="1" applyAlignment="1">
      <alignment wrapText="1"/>
    </xf>
    <xf numFmtId="2" fontId="39" fillId="2" borderId="8" xfId="0" applyNumberFormat="1" applyFont="1" applyFill="1" applyBorder="1" applyAlignment="1">
      <alignment horizontal="right" wrapText="1"/>
    </xf>
    <xf numFmtId="2" fontId="39" fillId="2" borderId="9" xfId="0" applyNumberFormat="1" applyFont="1" applyFill="1" applyBorder="1" applyAlignment="1">
      <alignment horizontal="right" wrapText="1"/>
    </xf>
    <xf numFmtId="2" fontId="42" fillId="2" borderId="5" xfId="0" applyNumberFormat="1" applyFont="1" applyFill="1" applyBorder="1" applyAlignment="1">
      <alignment horizontal="right"/>
    </xf>
    <xf numFmtId="0" fontId="23" fillId="2" borderId="5" xfId="0" applyFont="1" applyFill="1" applyBorder="1" applyAlignment="1">
      <alignment wrapText="1"/>
    </xf>
    <xf numFmtId="2" fontId="43" fillId="2" borderId="5" xfId="0" applyNumberFormat="1" applyFont="1" applyFill="1" applyBorder="1" applyAlignment="1">
      <alignment horizontal="right"/>
    </xf>
    <xf numFmtId="2" fontId="44" fillId="0" borderId="0" xfId="0" applyNumberFormat="1" applyFont="1" applyAlignment="1">
      <alignment horizontal="right"/>
    </xf>
    <xf numFmtId="2" fontId="22" fillId="0" borderId="0" xfId="0" applyNumberFormat="1" applyFont="1"/>
    <xf numFmtId="2" fontId="45" fillId="0" borderId="0" xfId="0" applyNumberFormat="1" applyFont="1" applyAlignment="1">
      <alignment horizontal="right"/>
    </xf>
    <xf numFmtId="2" fontId="42" fillId="0" borderId="0" xfId="0" applyNumberFormat="1" applyFont="1" applyAlignment="1">
      <alignment horizontal="right"/>
    </xf>
    <xf numFmtId="2" fontId="43" fillId="0" borderId="0" xfId="0" applyNumberFormat="1" applyFont="1" applyAlignment="1">
      <alignment horizontal="right"/>
    </xf>
    <xf numFmtId="2" fontId="17" fillId="2" borderId="1" xfId="0" applyNumberFormat="1" applyFont="1" applyFill="1" applyBorder="1" applyAlignment="1">
      <alignment horizontal="left"/>
    </xf>
    <xf numFmtId="2" fontId="36" fillId="2" borderId="2" xfId="0" applyNumberFormat="1" applyFont="1" applyFill="1" applyBorder="1" applyAlignment="1">
      <alignment horizontal="right"/>
    </xf>
    <xf numFmtId="2" fontId="22" fillId="2" borderId="2" xfId="0" applyNumberFormat="1" applyFont="1" applyFill="1" applyBorder="1" applyAlignment="1">
      <alignment horizontal="right"/>
    </xf>
    <xf numFmtId="2" fontId="17" fillId="2" borderId="2" xfId="0" applyNumberFormat="1" applyFont="1" applyFill="1" applyBorder="1" applyAlignment="1">
      <alignment horizontal="right"/>
    </xf>
    <xf numFmtId="2" fontId="17" fillId="2" borderId="3" xfId="0" applyNumberFormat="1" applyFont="1" applyFill="1" applyBorder="1" applyAlignment="1">
      <alignment horizontal="right"/>
    </xf>
    <xf numFmtId="2" fontId="29" fillId="2" borderId="4" xfId="0" applyNumberFormat="1" applyFont="1" applyFill="1" applyBorder="1" applyAlignment="1">
      <alignment horizontal="left"/>
    </xf>
    <xf numFmtId="2" fontId="29" fillId="2" borderId="6" xfId="0" applyNumberFormat="1" applyFont="1" applyFill="1" applyBorder="1" applyAlignment="1">
      <alignment horizontal="right"/>
    </xf>
    <xf numFmtId="0" fontId="16" fillId="3" borderId="1" xfId="0" applyFont="1" applyFill="1" applyBorder="1"/>
    <xf numFmtId="0" fontId="22" fillId="3" borderId="2" xfId="0" applyFont="1" applyFill="1" applyBorder="1"/>
    <xf numFmtId="2" fontId="17" fillId="3" borderId="2" xfId="0" applyNumberFormat="1" applyFont="1" applyFill="1" applyBorder="1" applyAlignment="1">
      <alignment horizontal="center"/>
    </xf>
    <xf numFmtId="0" fontId="16" fillId="3" borderId="3" xfId="0" applyFont="1" applyFill="1" applyBorder="1" applyAlignment="1">
      <alignment horizontal="center"/>
    </xf>
    <xf numFmtId="0" fontId="22" fillId="3" borderId="10" xfId="0" applyFont="1" applyFill="1" applyBorder="1"/>
    <xf numFmtId="0" fontId="22" fillId="3" borderId="0" xfId="0" applyFont="1" applyFill="1" applyBorder="1"/>
    <xf numFmtId="164" fontId="29" fillId="3" borderId="0" xfId="0" applyNumberFormat="1" applyFont="1" applyFill="1" applyBorder="1" applyAlignment="1">
      <alignment horizontal="right"/>
    </xf>
    <xf numFmtId="0" fontId="22" fillId="3" borderId="11" xfId="0" applyFont="1" applyFill="1" applyBorder="1" applyAlignment="1">
      <alignment horizontal="center"/>
    </xf>
    <xf numFmtId="14" fontId="22" fillId="3" borderId="10" xfId="0" applyNumberFormat="1" applyFont="1" applyFill="1" applyBorder="1"/>
    <xf numFmtId="2" fontId="29" fillId="0" borderId="0" xfId="0" applyNumberFormat="1" applyFont="1" applyFill="1" applyBorder="1" applyAlignment="1">
      <alignment horizontal="right"/>
    </xf>
    <xf numFmtId="2" fontId="30" fillId="0" borderId="0" xfId="0" applyNumberFormat="1" applyFont="1" applyFill="1" applyBorder="1" applyAlignment="1">
      <alignment horizontal="right"/>
    </xf>
    <xf numFmtId="2" fontId="31" fillId="0" borderId="0" xfId="0" applyNumberFormat="1" applyFont="1" applyFill="1" applyBorder="1" applyAlignment="1">
      <alignment horizontal="right"/>
    </xf>
    <xf numFmtId="2" fontId="44" fillId="0" borderId="0" xfId="0" applyNumberFormat="1" applyFont="1" applyFill="1" applyBorder="1" applyAlignment="1">
      <alignment horizontal="right"/>
    </xf>
    <xf numFmtId="2" fontId="22" fillId="0" borderId="0" xfId="0" applyNumberFormat="1" applyFont="1" applyFill="1" applyBorder="1"/>
    <xf numFmtId="2" fontId="45" fillId="0" borderId="0" xfId="0" applyNumberFormat="1" applyFont="1" applyFill="1" applyBorder="1" applyAlignment="1">
      <alignment horizontal="right"/>
    </xf>
    <xf numFmtId="0" fontId="15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0" fontId="22" fillId="0" borderId="0" xfId="0" applyFont="1"/>
    <xf numFmtId="0" fontId="0" fillId="0" borderId="0" xfId="0" applyAlignment="1">
      <alignment horizontal="left"/>
    </xf>
    <xf numFmtId="2" fontId="0" fillId="0" borderId="0" xfId="0" applyNumberFormat="1"/>
    <xf numFmtId="0" fontId="16" fillId="0" borderId="0" xfId="0" applyFont="1"/>
    <xf numFmtId="0" fontId="23" fillId="0" borderId="0" xfId="0" applyFont="1" applyAlignment="1">
      <alignment horizontal="left"/>
    </xf>
    <xf numFmtId="2" fontId="16" fillId="0" borderId="0" xfId="0" applyNumberFormat="1" applyFont="1"/>
    <xf numFmtId="0" fontId="16" fillId="0" borderId="0" xfId="0" applyFont="1" applyAlignment="1">
      <alignment horizontal="right"/>
    </xf>
    <xf numFmtId="14" fontId="22" fillId="0" borderId="0" xfId="0" applyNumberFormat="1" applyFont="1"/>
    <xf numFmtId="2" fontId="23" fillId="0" borderId="0" xfId="0" applyNumberFormat="1" applyFont="1" applyAlignment="1">
      <alignment horizontal="right"/>
    </xf>
    <xf numFmtId="2" fontId="22" fillId="0" borderId="0" xfId="0" applyNumberFormat="1" applyFont="1" applyAlignment="1">
      <alignment horizontal="right"/>
    </xf>
    <xf numFmtId="0" fontId="22" fillId="0" borderId="0" xfId="0" applyFont="1" applyAlignment="1">
      <alignment horizontal="right"/>
    </xf>
    <xf numFmtId="164" fontId="22" fillId="0" borderId="0" xfId="0" applyNumberFormat="1" applyFont="1"/>
    <xf numFmtId="0" fontId="22" fillId="0" borderId="0" xfId="0" applyFont="1" applyAlignment="1">
      <alignment horizontal="center"/>
    </xf>
    <xf numFmtId="0" fontId="16" fillId="0" borderId="0" xfId="0" applyFont="1" applyBorder="1" applyAlignment="1">
      <alignment horizontal="right"/>
    </xf>
    <xf numFmtId="2" fontId="16" fillId="0" borderId="0" xfId="0" applyNumberFormat="1" applyFont="1" applyBorder="1"/>
    <xf numFmtId="164" fontId="16" fillId="0" borderId="0" xfId="0" applyNumberFormat="1" applyFont="1" applyBorder="1"/>
    <xf numFmtId="14" fontId="22" fillId="0" borderId="5" xfId="0" applyNumberFormat="1" applyFont="1" applyBorder="1"/>
    <xf numFmtId="0" fontId="22" fillId="0" borderId="5" xfId="0" applyFont="1" applyBorder="1" applyAlignment="1">
      <alignment horizontal="left"/>
    </xf>
    <xf numFmtId="0" fontId="22" fillId="0" borderId="5" xfId="0" applyFont="1" applyBorder="1"/>
    <xf numFmtId="2" fontId="23" fillId="0" borderId="5" xfId="0" applyNumberFormat="1" applyFont="1" applyBorder="1"/>
    <xf numFmtId="0" fontId="23" fillId="0" borderId="5" xfId="0" applyFont="1" applyBorder="1" applyAlignment="1">
      <alignment horizontal="right"/>
    </xf>
    <xf numFmtId="164" fontId="23" fillId="0" borderId="5" xfId="0" applyNumberFormat="1" applyFont="1" applyBorder="1"/>
    <xf numFmtId="0" fontId="49" fillId="0" borderId="0" xfId="0" applyFont="1" applyAlignment="1">
      <alignment horizontal="center"/>
    </xf>
    <xf numFmtId="0" fontId="49" fillId="0" borderId="0" xfId="0" applyFont="1" applyAlignment="1">
      <alignment horizontal="left"/>
    </xf>
    <xf numFmtId="2" fontId="49" fillId="0" borderId="0" xfId="0" applyNumberFormat="1" applyFont="1" applyAlignment="1">
      <alignment horizontal="right"/>
    </xf>
    <xf numFmtId="2" fontId="23" fillId="0" borderId="0" xfId="0" applyNumberFormat="1" applyFont="1"/>
    <xf numFmtId="164" fontId="23" fillId="0" borderId="0" xfId="0" applyNumberFormat="1" applyFont="1"/>
    <xf numFmtId="14" fontId="23" fillId="0" borderId="0" xfId="0" applyNumberFormat="1" applyFont="1" applyAlignment="1">
      <alignment horizontal="left"/>
    </xf>
    <xf numFmtId="2" fontId="17" fillId="4" borderId="4" xfId="0" applyNumberFormat="1" applyFont="1" applyFill="1" applyBorder="1" applyAlignment="1">
      <alignment horizontal="left"/>
    </xf>
    <xf numFmtId="0" fontId="16" fillId="4" borderId="5" xfId="0" applyFont="1" applyFill="1" applyBorder="1"/>
    <xf numFmtId="2" fontId="19" fillId="4" borderId="5" xfId="0" applyNumberFormat="1" applyFont="1" applyFill="1" applyBorder="1" applyAlignment="1">
      <alignment horizontal="right"/>
    </xf>
    <xf numFmtId="2" fontId="17" fillId="4" borderId="5" xfId="0" applyNumberFormat="1" applyFont="1" applyFill="1" applyBorder="1" applyAlignment="1">
      <alignment horizontal="right"/>
    </xf>
    <xf numFmtId="2" fontId="17" fillId="4" borderId="6" xfId="0" applyNumberFormat="1" applyFont="1" applyFill="1" applyBorder="1" applyAlignment="1">
      <alignment horizontal="right"/>
    </xf>
    <xf numFmtId="165" fontId="22" fillId="3" borderId="10" xfId="0" applyNumberFormat="1" applyFont="1" applyFill="1" applyBorder="1"/>
    <xf numFmtId="164" fontId="22" fillId="3" borderId="0" xfId="0" applyNumberFormat="1" applyFont="1" applyFill="1" applyBorder="1" applyAlignment="1">
      <alignment horizontal="right"/>
    </xf>
    <xf numFmtId="165" fontId="22" fillId="3" borderId="4" xfId="0" applyNumberFormat="1" applyFont="1" applyFill="1" applyBorder="1"/>
    <xf numFmtId="0" fontId="22" fillId="3" borderId="5" xfId="0" applyFont="1" applyFill="1" applyBorder="1"/>
    <xf numFmtId="164" fontId="22" fillId="3" borderId="5" xfId="0" applyNumberFormat="1" applyFont="1" applyFill="1" applyBorder="1" applyAlignment="1">
      <alignment horizontal="right"/>
    </xf>
    <xf numFmtId="0" fontId="22" fillId="3" borderId="6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37" fillId="0" borderId="7" xfId="0" applyFont="1" applyBorder="1" applyAlignment="1">
      <alignment horizontal="center"/>
    </xf>
    <xf numFmtId="0" fontId="37" fillId="0" borderId="8" xfId="0" applyFont="1" applyBorder="1" applyAlignment="1">
      <alignment horizontal="center"/>
    </xf>
    <xf numFmtId="0" fontId="37" fillId="0" borderId="9" xfId="0" applyFont="1" applyBorder="1" applyAlignment="1">
      <alignment horizontal="center"/>
    </xf>
    <xf numFmtId="0" fontId="50" fillId="0" borderId="5" xfId="0" applyFont="1" applyBorder="1" applyAlignment="1">
      <alignment horizontal="center"/>
    </xf>
    <xf numFmtId="0" fontId="23" fillId="0" borderId="0" xfId="0" applyFont="1" applyAlignment="1">
      <alignment horizontal="center"/>
    </xf>
    <xf numFmtId="14" fontId="2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77"/>
  <sheetViews>
    <sheetView tabSelected="1" zoomScale="130" zoomScaleNormal="130" zoomScalePageLayoutView="145" workbookViewId="0">
      <pane ySplit="3" topLeftCell="A4" activePane="bottomLeft" state="frozen"/>
      <selection pane="bottomLeft" activeCell="F187" sqref="F187:F188"/>
    </sheetView>
  </sheetViews>
  <sheetFormatPr defaultRowHeight="12" x14ac:dyDescent="0.2"/>
  <cols>
    <col min="1" max="1" width="6.5703125" style="1" customWidth="1"/>
    <col min="2" max="2" width="29.5703125" style="1" customWidth="1"/>
    <col min="3" max="3" width="9" style="6" customWidth="1"/>
    <col min="4" max="4" width="7.28515625" style="1" customWidth="1"/>
    <col min="5" max="5" width="8.140625" style="1" customWidth="1"/>
    <col min="6" max="6" width="8.140625" style="3" customWidth="1"/>
    <col min="7" max="7" width="8.140625" style="4" customWidth="1"/>
    <col min="8" max="8" width="7.140625" style="4" customWidth="1"/>
    <col min="9" max="9" width="7.85546875" style="2" customWidth="1"/>
    <col min="10" max="10" width="7.42578125" style="5" customWidth="1"/>
    <col min="11" max="16384" width="9.140625" style="1"/>
  </cols>
  <sheetData>
    <row r="1" spans="1:11" ht="36" customHeight="1" x14ac:dyDescent="0.2">
      <c r="A1" s="161" t="s">
        <v>229</v>
      </c>
      <c r="B1" s="162"/>
      <c r="C1" s="162"/>
      <c r="D1" s="162"/>
      <c r="E1" s="162"/>
      <c r="F1" s="162"/>
      <c r="G1" s="162"/>
      <c r="H1" s="162"/>
      <c r="I1" s="162"/>
      <c r="J1" s="163"/>
    </row>
    <row r="2" spans="1:11" ht="30.75" customHeight="1" x14ac:dyDescent="0.2">
      <c r="A2" s="164"/>
      <c r="B2" s="165"/>
      <c r="C2" s="165"/>
      <c r="D2" s="165"/>
      <c r="E2" s="165"/>
      <c r="F2" s="165"/>
      <c r="G2" s="165"/>
      <c r="H2" s="165"/>
      <c r="I2" s="165"/>
      <c r="J2" s="166"/>
    </row>
    <row r="3" spans="1:11" ht="29.25" customHeight="1" x14ac:dyDescent="0.2">
      <c r="A3" s="77" t="s">
        <v>50</v>
      </c>
      <c r="B3" s="77" t="s">
        <v>51</v>
      </c>
      <c r="C3" s="78" t="s">
        <v>128</v>
      </c>
      <c r="D3" s="79" t="s">
        <v>64</v>
      </c>
      <c r="E3" s="80" t="s">
        <v>63</v>
      </c>
      <c r="F3" s="81" t="s">
        <v>62</v>
      </c>
      <c r="G3" s="82" t="s">
        <v>59</v>
      </c>
      <c r="H3" s="83" t="s">
        <v>58</v>
      </c>
      <c r="I3" s="78" t="s">
        <v>60</v>
      </c>
      <c r="J3" s="78" t="s">
        <v>61</v>
      </c>
    </row>
    <row r="4" spans="1:11" s="25" customFormat="1" ht="11.25" x14ac:dyDescent="0.2">
      <c r="A4" s="18"/>
      <c r="B4" s="18"/>
      <c r="C4" s="19"/>
      <c r="D4" s="20"/>
      <c r="E4" s="21"/>
      <c r="F4" s="22"/>
      <c r="G4" s="23"/>
      <c r="H4" s="24"/>
      <c r="I4" s="24"/>
      <c r="J4" s="19"/>
    </row>
    <row r="5" spans="1:11" s="25" customFormat="1" ht="11.25" x14ac:dyDescent="0.2">
      <c r="A5" s="26" t="s">
        <v>0</v>
      </c>
      <c r="B5" s="26"/>
      <c r="C5" s="27"/>
      <c r="D5" s="28"/>
      <c r="E5" s="29"/>
      <c r="F5" s="30">
        <f>SUM(E6:E19)</f>
        <v>10705.33</v>
      </c>
      <c r="G5" s="31">
        <f>SUM(G6:G19)</f>
        <v>5423.76</v>
      </c>
      <c r="H5" s="32">
        <f>SUM(H6:H19)</f>
        <v>208.53</v>
      </c>
      <c r="I5" s="32"/>
      <c r="J5" s="27">
        <f>SUM(F5-G5+H5)</f>
        <v>5490.0999999999995</v>
      </c>
      <c r="K5" s="75"/>
    </row>
    <row r="6" spans="1:11" s="25" customFormat="1" ht="11.25" x14ac:dyDescent="0.2">
      <c r="B6" s="25" t="s">
        <v>1</v>
      </c>
      <c r="C6" s="33">
        <v>318.87</v>
      </c>
      <c r="D6" s="34">
        <v>281.13</v>
      </c>
      <c r="E6" s="35">
        <f t="shared" ref="E6:E19" si="0">SUM(C6+D6)</f>
        <v>600</v>
      </c>
      <c r="F6" s="35"/>
      <c r="G6" s="36">
        <v>473.75</v>
      </c>
      <c r="H6" s="37">
        <v>0</v>
      </c>
      <c r="I6" s="38">
        <f t="shared" ref="I6:I13" si="1">SUM(E6-G6+H6)</f>
        <v>126.25</v>
      </c>
      <c r="J6" s="39"/>
    </row>
    <row r="7" spans="1:11" s="25" customFormat="1" ht="11.25" x14ac:dyDescent="0.2">
      <c r="B7" s="25" t="s">
        <v>57</v>
      </c>
      <c r="C7" s="33">
        <v>0</v>
      </c>
      <c r="D7" s="34">
        <v>600</v>
      </c>
      <c r="E7" s="35">
        <f t="shared" si="0"/>
        <v>600</v>
      </c>
      <c r="F7" s="40"/>
      <c r="G7" s="36">
        <v>0</v>
      </c>
      <c r="H7" s="37">
        <v>0</v>
      </c>
      <c r="I7" s="38">
        <f t="shared" si="1"/>
        <v>600</v>
      </c>
      <c r="J7" s="38"/>
    </row>
    <row r="8" spans="1:11" s="25" customFormat="1" ht="11.25" x14ac:dyDescent="0.2">
      <c r="B8" s="25" t="s">
        <v>30</v>
      </c>
      <c r="C8" s="33">
        <v>107.5</v>
      </c>
      <c r="D8" s="34">
        <v>0</v>
      </c>
      <c r="E8" s="35">
        <f t="shared" si="0"/>
        <v>107.5</v>
      </c>
      <c r="F8" s="40"/>
      <c r="G8" s="36">
        <v>0</v>
      </c>
      <c r="H8" s="37">
        <v>107.5</v>
      </c>
      <c r="I8" s="38">
        <f t="shared" si="1"/>
        <v>215</v>
      </c>
      <c r="J8" s="38"/>
    </row>
    <row r="9" spans="1:11" s="25" customFormat="1" ht="11.25" x14ac:dyDescent="0.2">
      <c r="B9" s="25" t="s">
        <v>31</v>
      </c>
      <c r="C9" s="33">
        <v>2000</v>
      </c>
      <c r="D9" s="34">
        <v>0</v>
      </c>
      <c r="E9" s="35">
        <f t="shared" si="0"/>
        <v>2000</v>
      </c>
      <c r="F9" s="40"/>
      <c r="G9" s="36">
        <v>0</v>
      </c>
      <c r="H9" s="37">
        <v>0</v>
      </c>
      <c r="I9" s="38">
        <f t="shared" si="1"/>
        <v>2000</v>
      </c>
      <c r="J9" s="38"/>
    </row>
    <row r="10" spans="1:11" s="25" customFormat="1" ht="11.25" x14ac:dyDescent="0.2">
      <c r="B10" s="25" t="s">
        <v>68</v>
      </c>
      <c r="C10" s="33">
        <v>12.66</v>
      </c>
      <c r="D10" s="34">
        <v>510.92</v>
      </c>
      <c r="E10" s="35">
        <f t="shared" si="0"/>
        <v>523.58000000000004</v>
      </c>
      <c r="F10" s="35"/>
      <c r="G10" s="36">
        <v>414.23</v>
      </c>
      <c r="H10" s="37">
        <v>75.25</v>
      </c>
      <c r="I10" s="38">
        <f>SUM(E10-G10+H10)</f>
        <v>184.60000000000002</v>
      </c>
      <c r="J10" s="38"/>
    </row>
    <row r="11" spans="1:11" s="25" customFormat="1" ht="11.25" x14ac:dyDescent="0.2">
      <c r="B11" s="25" t="s">
        <v>32</v>
      </c>
      <c r="C11" s="33">
        <v>44.25</v>
      </c>
      <c r="D11" s="34">
        <v>0</v>
      </c>
      <c r="E11" s="35">
        <f t="shared" si="0"/>
        <v>44.25</v>
      </c>
      <c r="F11" s="35"/>
      <c r="G11" s="36">
        <v>44.25</v>
      </c>
      <c r="H11" s="37">
        <v>0</v>
      </c>
      <c r="I11" s="38">
        <f t="shared" si="1"/>
        <v>0</v>
      </c>
      <c r="J11" s="39"/>
    </row>
    <row r="12" spans="1:11" s="25" customFormat="1" ht="11.25" x14ac:dyDescent="0.2">
      <c r="B12" s="25" t="s">
        <v>95</v>
      </c>
      <c r="C12" s="33">
        <v>339.26</v>
      </c>
      <c r="D12" s="34">
        <v>2160.7399999999998</v>
      </c>
      <c r="E12" s="35">
        <f>SUM(C12+D12)</f>
        <v>2500</v>
      </c>
      <c r="F12" s="35"/>
      <c r="G12" s="36">
        <v>2407.83</v>
      </c>
      <c r="H12" s="37">
        <v>0</v>
      </c>
      <c r="I12" s="38">
        <f t="shared" si="1"/>
        <v>92.170000000000073</v>
      </c>
      <c r="J12" s="39"/>
    </row>
    <row r="13" spans="1:11" s="25" customFormat="1" ht="11.25" x14ac:dyDescent="0.2">
      <c r="B13" s="25" t="s">
        <v>3</v>
      </c>
      <c r="C13" s="33">
        <v>100.65</v>
      </c>
      <c r="D13" s="34">
        <v>199.35</v>
      </c>
      <c r="E13" s="35">
        <f t="shared" si="0"/>
        <v>300</v>
      </c>
      <c r="F13" s="35"/>
      <c r="G13" s="36">
        <v>180.61</v>
      </c>
      <c r="H13" s="37">
        <v>0</v>
      </c>
      <c r="I13" s="38">
        <f t="shared" si="1"/>
        <v>119.38999999999999</v>
      </c>
      <c r="J13" s="39"/>
    </row>
    <row r="14" spans="1:11" s="25" customFormat="1" ht="11.25" x14ac:dyDescent="0.2">
      <c r="B14" s="25" t="s">
        <v>113</v>
      </c>
      <c r="C14" s="33">
        <v>2200</v>
      </c>
      <c r="D14" s="34">
        <v>-200</v>
      </c>
      <c r="E14" s="35">
        <f>SUM(C14+D14)</f>
        <v>2000</v>
      </c>
      <c r="F14" s="35"/>
      <c r="G14" s="36">
        <v>0</v>
      </c>
      <c r="H14" s="37">
        <v>0</v>
      </c>
      <c r="I14" s="38">
        <f t="shared" ref="I14" si="2">SUM(E14-G14+H14)</f>
        <v>2000</v>
      </c>
      <c r="J14" s="39"/>
    </row>
    <row r="15" spans="1:11" s="25" customFormat="1" ht="11.25" x14ac:dyDescent="0.2">
      <c r="B15" s="25" t="s">
        <v>4</v>
      </c>
      <c r="C15" s="33">
        <v>34.51</v>
      </c>
      <c r="D15" s="34">
        <v>45.49</v>
      </c>
      <c r="E15" s="35">
        <f>SUM(C15+D15)</f>
        <v>80</v>
      </c>
      <c r="F15" s="35"/>
      <c r="G15" s="36">
        <v>42.07</v>
      </c>
      <c r="H15" s="37">
        <v>0</v>
      </c>
      <c r="I15" s="38">
        <f>SUM(E15-G15+H15)</f>
        <v>37.93</v>
      </c>
      <c r="J15" s="39"/>
    </row>
    <row r="16" spans="1:11" s="25" customFormat="1" ht="11.25" x14ac:dyDescent="0.2">
      <c r="B16" s="25" t="s">
        <v>5</v>
      </c>
      <c r="C16" s="33">
        <v>111.98</v>
      </c>
      <c r="D16" s="34">
        <v>288.02</v>
      </c>
      <c r="E16" s="35">
        <f t="shared" si="0"/>
        <v>400</v>
      </c>
      <c r="F16" s="35"/>
      <c r="G16" s="36">
        <v>277.82</v>
      </c>
      <c r="H16" s="37">
        <v>3.78</v>
      </c>
      <c r="I16" s="38">
        <f>SUM(E16-G16+H16)</f>
        <v>125.96000000000001</v>
      </c>
      <c r="J16" s="39"/>
    </row>
    <row r="17" spans="1:11" s="25" customFormat="1" ht="11.25" x14ac:dyDescent="0.2">
      <c r="B17" s="25" t="s">
        <v>6</v>
      </c>
      <c r="C17" s="33">
        <v>208.47</v>
      </c>
      <c r="D17" s="34">
        <v>641.53</v>
      </c>
      <c r="E17" s="35">
        <f t="shared" si="0"/>
        <v>850</v>
      </c>
      <c r="F17" s="35"/>
      <c r="G17" s="36">
        <v>769.63</v>
      </c>
      <c r="H17" s="37">
        <v>0</v>
      </c>
      <c r="I17" s="38">
        <f>SUM(E17-G17+H17)</f>
        <v>80.37</v>
      </c>
      <c r="J17" s="39"/>
    </row>
    <row r="18" spans="1:11" s="25" customFormat="1" ht="11.25" x14ac:dyDescent="0.2">
      <c r="B18" s="25" t="s">
        <v>7</v>
      </c>
      <c r="C18" s="33">
        <v>63.23</v>
      </c>
      <c r="D18" s="34">
        <v>386.77</v>
      </c>
      <c r="E18" s="35">
        <f t="shared" si="0"/>
        <v>450</v>
      </c>
      <c r="F18" s="35"/>
      <c r="G18" s="36">
        <v>418.57</v>
      </c>
      <c r="H18" s="37">
        <v>0</v>
      </c>
      <c r="I18" s="38">
        <f>SUM(E18-G18+H18)</f>
        <v>31.430000000000007</v>
      </c>
      <c r="J18" s="39"/>
    </row>
    <row r="19" spans="1:11" s="25" customFormat="1" ht="11.25" x14ac:dyDescent="0.2">
      <c r="B19" s="25" t="s">
        <v>8</v>
      </c>
      <c r="C19" s="33">
        <v>445.01</v>
      </c>
      <c r="D19" s="34">
        <v>-195.01</v>
      </c>
      <c r="E19" s="35">
        <f t="shared" si="0"/>
        <v>250</v>
      </c>
      <c r="F19" s="40"/>
      <c r="G19" s="36">
        <v>395</v>
      </c>
      <c r="H19" s="37">
        <v>22</v>
      </c>
      <c r="I19" s="38">
        <f>SUM(E19-G19+H19)</f>
        <v>-123</v>
      </c>
      <c r="J19" s="38"/>
    </row>
    <row r="20" spans="1:11" s="25" customFormat="1" ht="11.25" x14ac:dyDescent="0.2">
      <c r="C20" s="33"/>
      <c r="D20" s="34"/>
      <c r="E20" s="35"/>
      <c r="F20" s="40"/>
      <c r="G20" s="36"/>
      <c r="H20" s="37"/>
      <c r="I20" s="38"/>
      <c r="J20" s="38"/>
    </row>
    <row r="21" spans="1:11" s="25" customFormat="1" ht="11.25" x14ac:dyDescent="0.2">
      <c r="A21" s="26" t="s">
        <v>41</v>
      </c>
      <c r="B21" s="26"/>
      <c r="C21" s="27"/>
      <c r="D21" s="28"/>
      <c r="E21" s="29"/>
      <c r="F21" s="30">
        <f>SUM(E22:E23)</f>
        <v>15200</v>
      </c>
      <c r="G21" s="31">
        <f>SUM(G22:G23)</f>
        <v>13414.39</v>
      </c>
      <c r="H21" s="32">
        <f>SUM(H22:H23)</f>
        <v>0</v>
      </c>
      <c r="I21" s="32"/>
      <c r="J21" s="27">
        <f>SUM(F21-G21+H21)</f>
        <v>1785.6100000000006</v>
      </c>
      <c r="K21" s="75"/>
    </row>
    <row r="22" spans="1:11" s="25" customFormat="1" ht="11.25" x14ac:dyDescent="0.2">
      <c r="B22" s="25" t="s">
        <v>109</v>
      </c>
      <c r="C22" s="33">
        <v>1640.79</v>
      </c>
      <c r="D22" s="34">
        <v>9359.2099999999991</v>
      </c>
      <c r="E22" s="35">
        <f>SUM(C22+D22)</f>
        <v>11000</v>
      </c>
      <c r="F22" s="35"/>
      <c r="G22" s="36">
        <v>9641.17</v>
      </c>
      <c r="H22" s="37">
        <v>0</v>
      </c>
      <c r="I22" s="38">
        <f>SUM(E22-G22+H22)</f>
        <v>1358.83</v>
      </c>
      <c r="J22" s="39"/>
    </row>
    <row r="23" spans="1:11" s="25" customFormat="1" ht="11.25" x14ac:dyDescent="0.2">
      <c r="B23" s="25" t="s">
        <v>110</v>
      </c>
      <c r="C23" s="33">
        <v>362.59</v>
      </c>
      <c r="D23" s="34">
        <v>3837.41</v>
      </c>
      <c r="E23" s="35">
        <f>SUM(C23+D23)</f>
        <v>4200</v>
      </c>
      <c r="F23" s="35"/>
      <c r="G23" s="36">
        <v>3773.22</v>
      </c>
      <c r="H23" s="37">
        <v>0</v>
      </c>
      <c r="I23" s="38">
        <f>SUM(E23-G23+H23)</f>
        <v>426.7800000000002</v>
      </c>
      <c r="J23" s="39"/>
    </row>
    <row r="24" spans="1:11" s="25" customFormat="1" ht="11.25" x14ac:dyDescent="0.2">
      <c r="C24" s="33"/>
      <c r="D24" s="34"/>
      <c r="E24" s="34"/>
      <c r="F24" s="35"/>
      <c r="G24" s="36"/>
      <c r="H24" s="37"/>
      <c r="I24" s="41"/>
      <c r="J24" s="39"/>
    </row>
    <row r="25" spans="1:11" s="25" customFormat="1" ht="11.25" x14ac:dyDescent="0.2">
      <c r="A25" s="26" t="s">
        <v>10</v>
      </c>
      <c r="B25" s="26"/>
      <c r="C25" s="42">
        <v>250</v>
      </c>
      <c r="D25" s="28">
        <v>-50</v>
      </c>
      <c r="E25" s="30"/>
      <c r="F25" s="43">
        <f>SUM(C25+D25)</f>
        <v>200</v>
      </c>
      <c r="G25" s="31">
        <v>100</v>
      </c>
      <c r="H25" s="32">
        <v>0</v>
      </c>
      <c r="I25" s="32"/>
      <c r="J25" s="27">
        <f>SUM(F25-G25+H25)</f>
        <v>100</v>
      </c>
    </row>
    <row r="26" spans="1:11" s="25" customFormat="1" ht="11.25" x14ac:dyDescent="0.2">
      <c r="C26" s="33"/>
      <c r="D26" s="34"/>
      <c r="E26" s="34"/>
      <c r="F26" s="35"/>
      <c r="G26" s="36"/>
      <c r="H26" s="37"/>
      <c r="I26" s="41"/>
      <c r="J26" s="39"/>
    </row>
    <row r="27" spans="1:11" s="25" customFormat="1" ht="11.25" x14ac:dyDescent="0.2">
      <c r="A27" s="26" t="s">
        <v>23</v>
      </c>
      <c r="B27" s="26"/>
      <c r="C27" s="42">
        <v>0</v>
      </c>
      <c r="D27" s="28">
        <v>0</v>
      </c>
      <c r="E27" s="44"/>
      <c r="F27" s="43">
        <f>SUM(C27+D27)</f>
        <v>0</v>
      </c>
      <c r="G27" s="31">
        <v>0</v>
      </c>
      <c r="H27" s="32">
        <v>0</v>
      </c>
      <c r="I27" s="32"/>
      <c r="J27" s="27">
        <f>SUM(F27-G27+H27)</f>
        <v>0</v>
      </c>
    </row>
    <row r="28" spans="1:11" s="25" customFormat="1" ht="11.25" x14ac:dyDescent="0.2">
      <c r="C28" s="33"/>
      <c r="D28" s="34"/>
      <c r="E28" s="34"/>
      <c r="F28" s="35"/>
      <c r="G28" s="36"/>
      <c r="H28" s="37"/>
      <c r="I28" s="41"/>
      <c r="J28" s="38"/>
    </row>
    <row r="29" spans="1:11" s="25" customFormat="1" ht="11.25" x14ac:dyDescent="0.2">
      <c r="A29" s="26" t="s">
        <v>27</v>
      </c>
      <c r="B29" s="45"/>
      <c r="C29" s="27">
        <v>0</v>
      </c>
      <c r="D29" s="28">
        <v>0</v>
      </c>
      <c r="E29" s="44"/>
      <c r="F29" s="43">
        <f>SUM(C29+D29)</f>
        <v>0</v>
      </c>
      <c r="G29" s="31">
        <v>0</v>
      </c>
      <c r="H29" s="32">
        <v>0</v>
      </c>
      <c r="I29" s="32"/>
      <c r="J29" s="27">
        <f>SUM(F29-G29+H29)</f>
        <v>0</v>
      </c>
    </row>
    <row r="30" spans="1:11" s="25" customFormat="1" ht="11.25" x14ac:dyDescent="0.2">
      <c r="C30" s="33"/>
      <c r="D30" s="34"/>
      <c r="E30" s="34"/>
      <c r="G30" s="36"/>
      <c r="H30" s="37"/>
      <c r="I30" s="41"/>
      <c r="J30" s="39"/>
    </row>
    <row r="31" spans="1:11" s="25" customFormat="1" ht="11.25" x14ac:dyDescent="0.2">
      <c r="A31" s="26" t="s">
        <v>26</v>
      </c>
      <c r="B31" s="26"/>
      <c r="C31" s="42">
        <v>0</v>
      </c>
      <c r="D31" s="28">
        <v>0</v>
      </c>
      <c r="E31" s="44"/>
      <c r="F31" s="43">
        <f>SUM(C31+D31)</f>
        <v>0</v>
      </c>
      <c r="G31" s="31">
        <v>0</v>
      </c>
      <c r="H31" s="32">
        <v>0</v>
      </c>
      <c r="I31" s="32"/>
      <c r="J31" s="27">
        <f>SUM(F31-G31+H31)</f>
        <v>0</v>
      </c>
    </row>
    <row r="32" spans="1:11" s="25" customFormat="1" ht="11.25" x14ac:dyDescent="0.2">
      <c r="A32" s="46"/>
      <c r="B32" s="46"/>
      <c r="C32" s="47"/>
      <c r="D32" s="48"/>
      <c r="E32" s="34"/>
      <c r="F32" s="40"/>
      <c r="G32" s="49"/>
      <c r="H32" s="41"/>
      <c r="I32" s="41"/>
      <c r="J32" s="38"/>
    </row>
    <row r="33" spans="1:10" s="25" customFormat="1" ht="11.25" x14ac:dyDescent="0.2">
      <c r="A33" s="26" t="s">
        <v>15</v>
      </c>
      <c r="B33" s="26"/>
      <c r="C33" s="42">
        <v>0</v>
      </c>
      <c r="D33" s="28">
        <v>0</v>
      </c>
      <c r="E33" s="44"/>
      <c r="F33" s="43">
        <f>SUM(C33+D33)</f>
        <v>0</v>
      </c>
      <c r="G33" s="31">
        <v>0</v>
      </c>
      <c r="H33" s="32">
        <v>0</v>
      </c>
      <c r="I33" s="32"/>
      <c r="J33" s="27">
        <f>SUM(F33-G33+H33)</f>
        <v>0</v>
      </c>
    </row>
    <row r="34" spans="1:10" s="25" customFormat="1" ht="11.25" x14ac:dyDescent="0.2">
      <c r="A34" s="46"/>
      <c r="B34" s="46"/>
      <c r="C34" s="47"/>
      <c r="D34" s="48"/>
      <c r="E34" s="34"/>
      <c r="F34" s="40"/>
      <c r="G34" s="49"/>
      <c r="H34" s="41"/>
      <c r="I34" s="41"/>
      <c r="J34" s="38"/>
    </row>
    <row r="35" spans="1:10" s="25" customFormat="1" ht="11.25" x14ac:dyDescent="0.2">
      <c r="A35" s="26" t="s">
        <v>38</v>
      </c>
      <c r="B35" s="26"/>
      <c r="C35" s="42">
        <v>63.86</v>
      </c>
      <c r="D35" s="28">
        <v>0</v>
      </c>
      <c r="E35" s="44"/>
      <c r="F35" s="43">
        <f>SUM(C35+D35)</f>
        <v>63.86</v>
      </c>
      <c r="G35" s="31">
        <f>SUM(G36:G37)</f>
        <v>124.74</v>
      </c>
      <c r="H35" s="32">
        <f>SUM(H36:H37)</f>
        <v>60.88</v>
      </c>
      <c r="I35" s="32"/>
      <c r="J35" s="27">
        <f>SUM(F35-G35+H35)</f>
        <v>7.1054273576010019E-15</v>
      </c>
    </row>
    <row r="36" spans="1:10" s="25" customFormat="1" ht="11.25" x14ac:dyDescent="0.2">
      <c r="A36" s="46"/>
      <c r="B36" s="25" t="s">
        <v>39</v>
      </c>
      <c r="C36" s="47"/>
      <c r="D36" s="48"/>
      <c r="E36" s="34"/>
      <c r="F36" s="40"/>
      <c r="G36" s="36">
        <v>70.13</v>
      </c>
      <c r="H36" s="37">
        <v>35.21</v>
      </c>
      <c r="I36" s="41"/>
      <c r="J36" s="38"/>
    </row>
    <row r="37" spans="1:10" s="25" customFormat="1" ht="11.25" x14ac:dyDescent="0.2">
      <c r="A37" s="46"/>
      <c r="B37" s="25" t="s">
        <v>40</v>
      </c>
      <c r="C37" s="47"/>
      <c r="D37" s="48"/>
      <c r="E37" s="34"/>
      <c r="F37" s="40"/>
      <c r="G37" s="36">
        <v>54.61</v>
      </c>
      <c r="H37" s="37">
        <v>25.67</v>
      </c>
      <c r="I37" s="41"/>
      <c r="J37" s="38"/>
    </row>
    <row r="38" spans="1:10" s="25" customFormat="1" ht="11.25" x14ac:dyDescent="0.2">
      <c r="A38" s="46"/>
      <c r="C38" s="47"/>
      <c r="D38" s="48"/>
      <c r="E38" s="34"/>
      <c r="F38" s="40"/>
      <c r="G38" s="36"/>
      <c r="H38" s="37"/>
      <c r="I38" s="41"/>
      <c r="J38" s="38"/>
    </row>
    <row r="39" spans="1:10" s="25" customFormat="1" ht="11.25" x14ac:dyDescent="0.2">
      <c r="A39" s="26" t="s">
        <v>104</v>
      </c>
      <c r="B39" s="26"/>
      <c r="C39" s="42">
        <v>4976.41</v>
      </c>
      <c r="D39" s="28">
        <v>0</v>
      </c>
      <c r="E39" s="44"/>
      <c r="F39" s="30">
        <f>SUM(C39+D39)</f>
        <v>4976.41</v>
      </c>
      <c r="G39" s="31">
        <v>9667.39</v>
      </c>
      <c r="H39" s="32">
        <v>4690.9799999999996</v>
      </c>
      <c r="I39" s="32"/>
      <c r="J39" s="27">
        <f>SUM(F39-G39+H39)</f>
        <v>0</v>
      </c>
    </row>
    <row r="40" spans="1:10" s="25" customFormat="1" ht="11.25" x14ac:dyDescent="0.2">
      <c r="C40" s="33"/>
      <c r="D40" s="34"/>
      <c r="E40" s="34"/>
      <c r="F40" s="35"/>
      <c r="G40" s="36"/>
      <c r="H40" s="37"/>
      <c r="I40" s="41"/>
      <c r="J40" s="39"/>
    </row>
    <row r="41" spans="1:10" s="25" customFormat="1" ht="11.25" x14ac:dyDescent="0.2">
      <c r="A41" s="26" t="s">
        <v>12</v>
      </c>
      <c r="B41" s="45"/>
      <c r="C41" s="42">
        <v>0</v>
      </c>
      <c r="D41" s="28">
        <v>0</v>
      </c>
      <c r="E41" s="44"/>
      <c r="F41" s="30">
        <f>SUM(C41+D41)</f>
        <v>0</v>
      </c>
      <c r="G41" s="31">
        <v>0</v>
      </c>
      <c r="H41" s="32">
        <v>0</v>
      </c>
      <c r="I41" s="32"/>
      <c r="J41" s="27">
        <f>SUM(F41-G41+H41)</f>
        <v>0</v>
      </c>
    </row>
    <row r="42" spans="1:10" s="25" customFormat="1" ht="11.25" x14ac:dyDescent="0.2">
      <c r="C42" s="33"/>
      <c r="D42" s="34"/>
      <c r="E42" s="34"/>
      <c r="F42" s="35"/>
      <c r="G42" s="36"/>
      <c r="H42" s="37"/>
      <c r="I42" s="41"/>
      <c r="J42" s="39"/>
    </row>
    <row r="43" spans="1:10" s="25" customFormat="1" ht="11.25" x14ac:dyDescent="0.2">
      <c r="A43" s="26" t="s">
        <v>11</v>
      </c>
      <c r="B43" s="26"/>
      <c r="C43" s="42">
        <v>0</v>
      </c>
      <c r="D43" s="28">
        <v>0</v>
      </c>
      <c r="E43" s="44"/>
      <c r="F43" s="30">
        <f>SUM(C43+D43)</f>
        <v>0</v>
      </c>
      <c r="G43" s="31">
        <v>0</v>
      </c>
      <c r="H43" s="32">
        <v>0</v>
      </c>
      <c r="I43" s="32"/>
      <c r="J43" s="27">
        <f>SUM(F43-G43+H43)</f>
        <v>0</v>
      </c>
    </row>
    <row r="44" spans="1:10" s="25" customFormat="1" ht="11.25" x14ac:dyDescent="0.2">
      <c r="C44" s="33"/>
      <c r="D44" s="34"/>
      <c r="E44" s="34"/>
      <c r="F44" s="35"/>
      <c r="G44" s="36"/>
      <c r="H44" s="37"/>
      <c r="I44" s="41"/>
      <c r="J44" s="39"/>
    </row>
    <row r="45" spans="1:10" s="25" customFormat="1" ht="11.25" x14ac:dyDescent="0.2">
      <c r="A45" s="26" t="s">
        <v>24</v>
      </c>
      <c r="B45" s="26"/>
      <c r="C45" s="42">
        <v>-30</v>
      </c>
      <c r="D45" s="28">
        <v>30</v>
      </c>
      <c r="E45" s="44"/>
      <c r="F45" s="30">
        <f>SUM(C45+D45)</f>
        <v>0</v>
      </c>
      <c r="G45" s="31">
        <v>0</v>
      </c>
      <c r="H45" s="32">
        <v>0</v>
      </c>
      <c r="I45" s="32"/>
      <c r="J45" s="27">
        <f>SUM(F45-G45+H45)</f>
        <v>0</v>
      </c>
    </row>
    <row r="46" spans="1:10" s="25" customFormat="1" ht="11.25" x14ac:dyDescent="0.2">
      <c r="C46" s="33"/>
      <c r="D46" s="34"/>
      <c r="E46" s="34"/>
      <c r="F46" s="35"/>
      <c r="G46" s="36"/>
      <c r="H46" s="37"/>
      <c r="I46" s="41"/>
      <c r="J46" s="38"/>
    </row>
    <row r="47" spans="1:10" s="25" customFormat="1" ht="11.25" x14ac:dyDescent="0.2">
      <c r="A47" s="26" t="s">
        <v>25</v>
      </c>
      <c r="B47" s="26"/>
      <c r="C47" s="42">
        <v>0</v>
      </c>
      <c r="D47" s="28">
        <v>0</v>
      </c>
      <c r="E47" s="44"/>
      <c r="F47" s="30">
        <f>SUM(C47+D47)</f>
        <v>0</v>
      </c>
      <c r="G47" s="31">
        <v>0</v>
      </c>
      <c r="H47" s="32">
        <v>0</v>
      </c>
      <c r="I47" s="32"/>
      <c r="J47" s="27">
        <f>SUM(F47-G47+H47)</f>
        <v>0</v>
      </c>
    </row>
    <row r="48" spans="1:10" s="25" customFormat="1" ht="11.25" x14ac:dyDescent="0.2">
      <c r="A48" s="46"/>
      <c r="B48" s="46"/>
      <c r="C48" s="47"/>
      <c r="D48" s="48"/>
      <c r="E48" s="34"/>
      <c r="F48" s="40"/>
      <c r="G48" s="49"/>
      <c r="H48" s="41"/>
      <c r="I48" s="41"/>
      <c r="J48" s="38"/>
    </row>
    <row r="49" spans="1:11" s="25" customFormat="1" ht="11.25" x14ac:dyDescent="0.2">
      <c r="A49" s="26" t="s">
        <v>13</v>
      </c>
      <c r="B49" s="26"/>
      <c r="C49" s="51"/>
      <c r="D49" s="44"/>
      <c r="E49" s="44"/>
      <c r="F49" s="30">
        <f>SUM(E50:E51)</f>
        <v>1700</v>
      </c>
      <c r="G49" s="31">
        <f>SUM(G50:G51)</f>
        <v>1280</v>
      </c>
      <c r="H49" s="32">
        <f>SUM(H50:H51)</f>
        <v>0</v>
      </c>
      <c r="I49" s="32"/>
      <c r="J49" s="27">
        <f>SUM(F49-G49+H49)</f>
        <v>420</v>
      </c>
    </row>
    <row r="50" spans="1:11" s="25" customFormat="1" ht="11.25" x14ac:dyDescent="0.2">
      <c r="A50" s="46"/>
      <c r="B50" s="25" t="s">
        <v>44</v>
      </c>
      <c r="C50" s="33">
        <v>130</v>
      </c>
      <c r="D50" s="34">
        <v>1470</v>
      </c>
      <c r="E50" s="35">
        <f>SUM(C50+D50)</f>
        <v>1600</v>
      </c>
      <c r="F50" s="40"/>
      <c r="G50" s="36">
        <v>1280</v>
      </c>
      <c r="H50" s="37">
        <v>0</v>
      </c>
      <c r="I50" s="38">
        <f>SUM(E50-G50+H50)</f>
        <v>320</v>
      </c>
      <c r="J50" s="38"/>
    </row>
    <row r="51" spans="1:11" s="25" customFormat="1" ht="11.25" x14ac:dyDescent="0.2">
      <c r="B51" s="25" t="s">
        <v>45</v>
      </c>
      <c r="C51" s="33">
        <v>100</v>
      </c>
      <c r="D51" s="34">
        <v>0</v>
      </c>
      <c r="E51" s="35">
        <f>SUM(C51+D51)</f>
        <v>100</v>
      </c>
      <c r="F51" s="35"/>
      <c r="G51" s="36">
        <v>0</v>
      </c>
      <c r="H51" s="37">
        <v>0</v>
      </c>
      <c r="I51" s="38">
        <f>SUM(E51-G51+H51)</f>
        <v>100</v>
      </c>
      <c r="J51" s="39"/>
    </row>
    <row r="52" spans="1:11" s="25" customFormat="1" ht="11.25" x14ac:dyDescent="0.2">
      <c r="C52" s="33"/>
      <c r="D52" s="34"/>
      <c r="E52" s="34"/>
      <c r="F52" s="35"/>
      <c r="G52" s="36"/>
      <c r="H52" s="37"/>
      <c r="I52" s="41"/>
      <c r="J52" s="39"/>
    </row>
    <row r="53" spans="1:11" s="25" customFormat="1" ht="11.25" x14ac:dyDescent="0.2">
      <c r="A53" s="26" t="s">
        <v>14</v>
      </c>
      <c r="B53" s="26"/>
      <c r="C53" s="42"/>
      <c r="D53" s="28"/>
      <c r="E53" s="44"/>
      <c r="F53" s="30">
        <f>SUM(E54:E58)</f>
        <v>405.87</v>
      </c>
      <c r="G53" s="31">
        <f>SUM(G54:G58)</f>
        <v>873.37</v>
      </c>
      <c r="H53" s="32">
        <f>SUM(H54:H58)</f>
        <v>1789.8</v>
      </c>
      <c r="I53" s="28"/>
      <c r="J53" s="27">
        <f>SUM(F53-G53+H53)</f>
        <v>1322.3</v>
      </c>
    </row>
    <row r="54" spans="1:11" s="25" customFormat="1" ht="11.25" x14ac:dyDescent="0.2">
      <c r="A54" s="61"/>
      <c r="B54" s="25" t="s">
        <v>121</v>
      </c>
      <c r="C54" s="33">
        <v>-59.81</v>
      </c>
      <c r="D54" s="34"/>
      <c r="E54" s="35">
        <v>0</v>
      </c>
      <c r="F54" s="40"/>
      <c r="G54" s="36">
        <v>70.900000000000006</v>
      </c>
      <c r="H54" s="37">
        <v>70.900000000000006</v>
      </c>
      <c r="I54" s="38">
        <f>SUM(E54-G54+H54)</f>
        <v>0</v>
      </c>
      <c r="J54" s="54"/>
    </row>
    <row r="55" spans="1:11" s="25" customFormat="1" ht="11.25" x14ac:dyDescent="0.2">
      <c r="B55" s="25" t="s">
        <v>33</v>
      </c>
      <c r="C55" s="33">
        <v>1538.1</v>
      </c>
      <c r="D55" s="34"/>
      <c r="E55" s="35">
        <v>698.01</v>
      </c>
      <c r="F55" s="40"/>
      <c r="G55" s="36">
        <v>44.8</v>
      </c>
      <c r="H55" s="37">
        <v>786.23</v>
      </c>
      <c r="I55" s="38">
        <f>SUM(E55-G55+H55)</f>
        <v>1439.44</v>
      </c>
      <c r="J55" s="39"/>
    </row>
    <row r="56" spans="1:11" s="25" customFormat="1" ht="11.25" x14ac:dyDescent="0.2">
      <c r="B56" s="25" t="s">
        <v>48</v>
      </c>
      <c r="C56" s="33">
        <v>-681.88</v>
      </c>
      <c r="D56" s="34"/>
      <c r="E56" s="35">
        <v>0</v>
      </c>
      <c r="F56" s="40"/>
      <c r="G56" s="36">
        <v>403.67</v>
      </c>
      <c r="H56" s="37">
        <v>403.67</v>
      </c>
      <c r="I56" s="38">
        <f>SUM(E56-G56+H56)</f>
        <v>0</v>
      </c>
      <c r="J56" s="39"/>
    </row>
    <row r="57" spans="1:11" s="25" customFormat="1" ht="11.25" x14ac:dyDescent="0.2">
      <c r="B57" s="25" t="s">
        <v>124</v>
      </c>
      <c r="C57" s="33">
        <v>-292.14</v>
      </c>
      <c r="D57" s="34"/>
      <c r="E57" s="35">
        <f>SUM(C57+D57)</f>
        <v>-292.14</v>
      </c>
      <c r="F57" s="40"/>
      <c r="G57" s="36">
        <v>0</v>
      </c>
      <c r="H57" s="37">
        <v>175</v>
      </c>
      <c r="I57" s="38">
        <f>SUM(E57-G57+H57)</f>
        <v>-117.13999999999999</v>
      </c>
      <c r="J57" s="39"/>
    </row>
    <row r="58" spans="1:11" s="25" customFormat="1" ht="11.25" x14ac:dyDescent="0.2">
      <c r="B58" s="25" t="s">
        <v>47</v>
      </c>
      <c r="C58" s="33">
        <v>-98.4</v>
      </c>
      <c r="D58" s="34"/>
      <c r="E58" s="35">
        <v>0</v>
      </c>
      <c r="F58" s="40"/>
      <c r="G58" s="36">
        <v>354</v>
      </c>
      <c r="H58" s="37">
        <v>354</v>
      </c>
      <c r="I58" s="38">
        <f>SUM(E58-G58+H58)</f>
        <v>0</v>
      </c>
      <c r="J58" s="39"/>
    </row>
    <row r="59" spans="1:11" s="25" customFormat="1" ht="11.25" x14ac:dyDescent="0.2">
      <c r="C59" s="33"/>
      <c r="D59" s="34"/>
      <c r="E59" s="34"/>
      <c r="F59" s="35"/>
      <c r="G59" s="34"/>
      <c r="H59" s="35"/>
      <c r="I59" s="40"/>
      <c r="J59" s="39"/>
    </row>
    <row r="60" spans="1:11" s="25" customFormat="1" ht="11.25" x14ac:dyDescent="0.2">
      <c r="A60" s="26" t="s">
        <v>96</v>
      </c>
      <c r="B60" s="26"/>
      <c r="C60" s="27"/>
      <c r="D60" s="28"/>
      <c r="E60" s="44"/>
      <c r="F60" s="30">
        <f>SUM(E61:E79)</f>
        <v>10508.630000000001</v>
      </c>
      <c r="G60" s="31">
        <f>SUM(G61:G79)</f>
        <v>10926.450000000003</v>
      </c>
      <c r="H60" s="32">
        <f>SUM(H61:H79)</f>
        <v>1003.1</v>
      </c>
      <c r="I60" s="32"/>
      <c r="J60" s="27">
        <f>SUM(F60-G60+H60)</f>
        <v>585.27999999999849</v>
      </c>
      <c r="K60" s="75"/>
    </row>
    <row r="61" spans="1:11" s="25" customFormat="1" ht="11.25" x14ac:dyDescent="0.2">
      <c r="B61" s="25" t="s">
        <v>81</v>
      </c>
      <c r="C61" s="33">
        <v>200</v>
      </c>
      <c r="D61" s="34">
        <v>0</v>
      </c>
      <c r="E61" s="35">
        <f t="shared" ref="E61:E70" si="3">SUM(C61+D61)</f>
        <v>200</v>
      </c>
      <c r="F61" s="40"/>
      <c r="G61" s="36">
        <v>0</v>
      </c>
      <c r="H61" s="37">
        <v>0</v>
      </c>
      <c r="I61" s="38">
        <f t="shared" ref="I61:I70" si="4">SUM(E61-G61+H61)</f>
        <v>200</v>
      </c>
      <c r="J61" s="39"/>
    </row>
    <row r="62" spans="1:11" s="25" customFormat="1" ht="11.25" x14ac:dyDescent="0.2">
      <c r="B62" s="25" t="s">
        <v>82</v>
      </c>
      <c r="C62" s="33">
        <v>-227.76</v>
      </c>
      <c r="D62" s="34">
        <v>877.76</v>
      </c>
      <c r="E62" s="35">
        <f t="shared" si="3"/>
        <v>650</v>
      </c>
      <c r="F62" s="40"/>
      <c r="G62" s="36">
        <v>707.76</v>
      </c>
      <c r="H62" s="37">
        <v>0</v>
      </c>
      <c r="I62" s="38">
        <f t="shared" si="4"/>
        <v>-57.759999999999991</v>
      </c>
      <c r="J62" s="39"/>
    </row>
    <row r="63" spans="1:11" s="25" customFormat="1" ht="11.25" x14ac:dyDescent="0.2">
      <c r="B63" s="25" t="s">
        <v>105</v>
      </c>
      <c r="C63" s="33">
        <v>594.58000000000004</v>
      </c>
      <c r="D63" s="34">
        <v>405.42</v>
      </c>
      <c r="E63" s="35">
        <f t="shared" si="3"/>
        <v>1000</v>
      </c>
      <c r="F63" s="40"/>
      <c r="G63" s="36">
        <v>1433.49</v>
      </c>
      <c r="H63" s="37">
        <v>0</v>
      </c>
      <c r="I63" s="38">
        <f t="shared" si="4"/>
        <v>-433.49</v>
      </c>
      <c r="J63" s="39"/>
    </row>
    <row r="64" spans="1:11" s="25" customFormat="1" ht="11.25" x14ac:dyDescent="0.2">
      <c r="B64" s="25" t="s">
        <v>83</v>
      </c>
      <c r="C64" s="33">
        <v>21.9</v>
      </c>
      <c r="D64" s="34">
        <v>1378.1</v>
      </c>
      <c r="E64" s="35">
        <f t="shared" si="3"/>
        <v>1400</v>
      </c>
      <c r="F64" s="40"/>
      <c r="G64" s="36">
        <v>1201.05</v>
      </c>
      <c r="H64" s="37">
        <v>0</v>
      </c>
      <c r="I64" s="38">
        <f t="shared" si="4"/>
        <v>198.95000000000005</v>
      </c>
      <c r="J64" s="39"/>
    </row>
    <row r="65" spans="1:10" s="25" customFormat="1" ht="11.25" x14ac:dyDescent="0.2">
      <c r="B65" s="25" t="s">
        <v>122</v>
      </c>
      <c r="C65" s="33">
        <v>17.5</v>
      </c>
      <c r="D65" s="34">
        <v>1982.5</v>
      </c>
      <c r="E65" s="35">
        <f t="shared" si="3"/>
        <v>2000</v>
      </c>
      <c r="F65" s="40"/>
      <c r="G65" s="36">
        <v>1766.25</v>
      </c>
      <c r="H65" s="37">
        <v>0</v>
      </c>
      <c r="I65" s="38">
        <f t="shared" si="4"/>
        <v>233.75</v>
      </c>
      <c r="J65" s="39"/>
    </row>
    <row r="66" spans="1:10" s="25" customFormat="1" ht="11.25" x14ac:dyDescent="0.2">
      <c r="B66" s="25" t="s">
        <v>123</v>
      </c>
      <c r="C66" s="33">
        <v>1.68</v>
      </c>
      <c r="D66" s="34">
        <v>198.32</v>
      </c>
      <c r="E66" s="35">
        <f t="shared" si="3"/>
        <v>200</v>
      </c>
      <c r="F66" s="40"/>
      <c r="G66" s="36">
        <v>169.56</v>
      </c>
      <c r="H66" s="37">
        <v>0</v>
      </c>
      <c r="I66" s="38">
        <f>SUM(E66-G66+H66)</f>
        <v>30.439999999999998</v>
      </c>
      <c r="J66" s="39"/>
    </row>
    <row r="67" spans="1:10" s="25" customFormat="1" ht="11.25" x14ac:dyDescent="0.2">
      <c r="B67" s="25" t="s">
        <v>84</v>
      </c>
      <c r="C67" s="33">
        <v>263.10000000000002</v>
      </c>
      <c r="D67" s="34">
        <v>-43.1</v>
      </c>
      <c r="E67" s="35">
        <f t="shared" si="3"/>
        <v>220.00000000000003</v>
      </c>
      <c r="F67" s="40"/>
      <c r="G67" s="36">
        <v>266.97000000000003</v>
      </c>
      <c r="H67" s="37">
        <v>0</v>
      </c>
      <c r="I67" s="38">
        <f t="shared" si="4"/>
        <v>-46.97</v>
      </c>
      <c r="J67" s="39"/>
    </row>
    <row r="68" spans="1:10" s="25" customFormat="1" ht="11.25" x14ac:dyDescent="0.2">
      <c r="B68" s="25" t="s">
        <v>85</v>
      </c>
      <c r="C68" s="33">
        <v>136.71</v>
      </c>
      <c r="D68" s="34">
        <v>-16.71</v>
      </c>
      <c r="E68" s="35">
        <f t="shared" si="3"/>
        <v>120</v>
      </c>
      <c r="F68" s="40"/>
      <c r="G68" s="36">
        <v>102.54</v>
      </c>
      <c r="H68" s="37">
        <v>0</v>
      </c>
      <c r="I68" s="38">
        <f t="shared" si="4"/>
        <v>17.459999999999994</v>
      </c>
      <c r="J68" s="39"/>
    </row>
    <row r="69" spans="1:10" s="25" customFormat="1" ht="11.25" x14ac:dyDescent="0.2">
      <c r="B69" s="25" t="s">
        <v>157</v>
      </c>
      <c r="C69" s="33">
        <v>0</v>
      </c>
      <c r="D69" s="34">
        <v>0</v>
      </c>
      <c r="E69" s="35">
        <f t="shared" si="3"/>
        <v>0</v>
      </c>
      <c r="F69" s="40"/>
      <c r="G69" s="36">
        <v>687.3</v>
      </c>
      <c r="H69" s="37">
        <v>0</v>
      </c>
      <c r="I69" s="38">
        <f t="shared" si="4"/>
        <v>-687.3</v>
      </c>
      <c r="J69" s="39"/>
    </row>
    <row r="70" spans="1:10" s="25" customFormat="1" ht="11.25" x14ac:dyDescent="0.2">
      <c r="B70" s="25" t="s">
        <v>140</v>
      </c>
      <c r="C70" s="33">
        <v>0</v>
      </c>
      <c r="D70" s="34">
        <v>1118.6300000000001</v>
      </c>
      <c r="E70" s="35">
        <f t="shared" si="3"/>
        <v>1118.6300000000001</v>
      </c>
      <c r="F70" s="40"/>
      <c r="G70" s="36">
        <v>0</v>
      </c>
      <c r="H70" s="37">
        <v>0</v>
      </c>
      <c r="I70" s="38">
        <f t="shared" si="4"/>
        <v>1118.6300000000001</v>
      </c>
      <c r="J70" s="39"/>
    </row>
    <row r="71" spans="1:10" s="25" customFormat="1" ht="11.25" x14ac:dyDescent="0.2">
      <c r="C71" s="33"/>
      <c r="D71" s="34"/>
      <c r="E71" s="35"/>
      <c r="F71" s="40"/>
      <c r="G71" s="36"/>
      <c r="H71" s="37"/>
      <c r="I71" s="38"/>
      <c r="J71" s="39"/>
    </row>
    <row r="72" spans="1:10" s="25" customFormat="1" ht="11.25" x14ac:dyDescent="0.2">
      <c r="B72" s="25" t="s">
        <v>86</v>
      </c>
      <c r="C72" s="33">
        <v>94.99</v>
      </c>
      <c r="D72" s="34">
        <v>455.01</v>
      </c>
      <c r="E72" s="35">
        <f t="shared" ref="E72:E79" si="5">SUM(C72+D72)</f>
        <v>550</v>
      </c>
      <c r="F72" s="40"/>
      <c r="G72" s="36">
        <v>372</v>
      </c>
      <c r="H72" s="37">
        <v>0</v>
      </c>
      <c r="I72" s="38">
        <f>SUM(E72-G72+H72)</f>
        <v>178</v>
      </c>
      <c r="J72" s="39"/>
    </row>
    <row r="73" spans="1:10" s="25" customFormat="1" ht="11.25" x14ac:dyDescent="0.2">
      <c r="B73" s="25" t="s">
        <v>87</v>
      </c>
      <c r="C73" s="33">
        <v>166.59</v>
      </c>
      <c r="D73" s="34">
        <v>303.41000000000003</v>
      </c>
      <c r="E73" s="35">
        <f t="shared" si="5"/>
        <v>470</v>
      </c>
      <c r="F73" s="40"/>
      <c r="G73" s="36">
        <v>332.1</v>
      </c>
      <c r="H73" s="37">
        <v>0</v>
      </c>
      <c r="I73" s="38">
        <f>SUM(E73-G73+H73)</f>
        <v>137.89999999999998</v>
      </c>
      <c r="J73" s="39"/>
    </row>
    <row r="74" spans="1:10" s="25" customFormat="1" ht="11.25" x14ac:dyDescent="0.2">
      <c r="B74" s="25" t="s">
        <v>88</v>
      </c>
      <c r="C74" s="33">
        <v>61.94</v>
      </c>
      <c r="D74" s="34">
        <v>818.06</v>
      </c>
      <c r="E74" s="35">
        <f t="shared" si="5"/>
        <v>880</v>
      </c>
      <c r="F74" s="40"/>
      <c r="G74" s="36">
        <v>715.03</v>
      </c>
      <c r="H74" s="37">
        <v>0</v>
      </c>
      <c r="I74" s="38">
        <f t="shared" ref="I74:I79" si="6">SUM(E74-G74+H74)</f>
        <v>164.97000000000003</v>
      </c>
      <c r="J74" s="39"/>
    </row>
    <row r="75" spans="1:10" s="25" customFormat="1" ht="11.25" x14ac:dyDescent="0.2">
      <c r="B75" s="25" t="s">
        <v>89</v>
      </c>
      <c r="C75" s="33">
        <v>-38.75</v>
      </c>
      <c r="D75" s="34">
        <v>-1361.25</v>
      </c>
      <c r="E75" s="35">
        <f t="shared" si="5"/>
        <v>-1400</v>
      </c>
      <c r="F75" s="40"/>
      <c r="G75" s="36">
        <v>0</v>
      </c>
      <c r="H75" s="37">
        <v>1003.1</v>
      </c>
      <c r="I75" s="38">
        <f t="shared" si="6"/>
        <v>-396.9</v>
      </c>
      <c r="J75" s="39"/>
    </row>
    <row r="76" spans="1:10" s="25" customFormat="1" ht="11.25" x14ac:dyDescent="0.2">
      <c r="B76" s="25" t="s">
        <v>90</v>
      </c>
      <c r="C76" s="33">
        <v>-289.44</v>
      </c>
      <c r="D76" s="34">
        <v>1089.44</v>
      </c>
      <c r="E76" s="35">
        <f t="shared" si="5"/>
        <v>800</v>
      </c>
      <c r="F76" s="40"/>
      <c r="G76" s="36">
        <v>633.94000000000005</v>
      </c>
      <c r="H76" s="37">
        <v>0</v>
      </c>
      <c r="I76" s="38">
        <f t="shared" si="6"/>
        <v>166.05999999999995</v>
      </c>
      <c r="J76" s="39"/>
    </row>
    <row r="77" spans="1:10" s="25" customFormat="1" ht="11.25" x14ac:dyDescent="0.2">
      <c r="B77" s="25" t="s">
        <v>91</v>
      </c>
      <c r="C77" s="33">
        <v>20.34</v>
      </c>
      <c r="D77" s="34">
        <v>529.66</v>
      </c>
      <c r="E77" s="35">
        <f t="shared" si="5"/>
        <v>550</v>
      </c>
      <c r="F77" s="40"/>
      <c r="G77" s="36">
        <v>438.03</v>
      </c>
      <c r="H77" s="37">
        <v>0</v>
      </c>
      <c r="I77" s="38">
        <f t="shared" si="6"/>
        <v>111.97000000000003</v>
      </c>
      <c r="J77" s="39"/>
    </row>
    <row r="78" spans="1:10" s="25" customFormat="1" ht="11.25" x14ac:dyDescent="0.2">
      <c r="B78" s="25" t="s">
        <v>92</v>
      </c>
      <c r="C78" s="33">
        <v>-143.85</v>
      </c>
      <c r="D78" s="34">
        <v>993.85</v>
      </c>
      <c r="E78" s="35">
        <f t="shared" si="5"/>
        <v>850</v>
      </c>
      <c r="F78" s="40"/>
      <c r="G78" s="36">
        <v>1102.77</v>
      </c>
      <c r="H78" s="37">
        <v>0</v>
      </c>
      <c r="I78" s="38">
        <f t="shared" si="6"/>
        <v>-252.76999999999998</v>
      </c>
      <c r="J78" s="39"/>
    </row>
    <row r="79" spans="1:10" s="25" customFormat="1" ht="11.25" x14ac:dyDescent="0.2">
      <c r="B79" s="25" t="s">
        <v>93</v>
      </c>
      <c r="C79" s="33">
        <v>-284.98</v>
      </c>
      <c r="D79" s="34">
        <v>1184.98</v>
      </c>
      <c r="E79" s="35">
        <f t="shared" si="5"/>
        <v>900</v>
      </c>
      <c r="F79" s="40"/>
      <c r="G79" s="36">
        <v>997.66</v>
      </c>
      <c r="H79" s="37">
        <v>0</v>
      </c>
      <c r="I79" s="38">
        <f t="shared" si="6"/>
        <v>-97.659999999999968</v>
      </c>
      <c r="J79" s="39"/>
    </row>
    <row r="80" spans="1:10" s="25" customFormat="1" ht="11.25" x14ac:dyDescent="0.2">
      <c r="A80" s="52"/>
      <c r="B80" s="53"/>
      <c r="C80" s="54"/>
      <c r="D80" s="55"/>
      <c r="E80" s="56"/>
      <c r="F80" s="57"/>
      <c r="G80" s="58"/>
      <c r="H80" s="59"/>
      <c r="I80" s="59"/>
      <c r="J80" s="54"/>
    </row>
    <row r="81" spans="1:11" s="25" customFormat="1" ht="11.25" x14ac:dyDescent="0.2">
      <c r="A81" s="26" t="s">
        <v>28</v>
      </c>
      <c r="B81" s="45"/>
      <c r="C81" s="27"/>
      <c r="D81" s="28"/>
      <c r="E81" s="44"/>
      <c r="F81" s="30">
        <f>SUM(E82:E84)</f>
        <v>3300</v>
      </c>
      <c r="G81" s="31">
        <f>SUM(G82:G84)</f>
        <v>5317.85</v>
      </c>
      <c r="H81" s="32">
        <f>SUM(H82:H84)</f>
        <v>1715.89</v>
      </c>
      <c r="I81" s="32"/>
      <c r="J81" s="27">
        <f>SUM(F81-G81+H81)</f>
        <v>-301.96000000000026</v>
      </c>
      <c r="K81" s="75"/>
    </row>
    <row r="82" spans="1:11" s="25" customFormat="1" ht="11.25" x14ac:dyDescent="0.2">
      <c r="A82" s="46"/>
      <c r="B82" s="25" t="s">
        <v>18</v>
      </c>
      <c r="C82" s="33">
        <v>-222.48</v>
      </c>
      <c r="D82" s="34">
        <v>2222.48</v>
      </c>
      <c r="E82" s="35">
        <f>SUM(C82+D82)</f>
        <v>2000</v>
      </c>
      <c r="F82" s="40"/>
      <c r="G82" s="36">
        <v>4525.38</v>
      </c>
      <c r="H82" s="37">
        <v>1715.89</v>
      </c>
      <c r="I82" s="38">
        <f>SUM(E82-G82+H82)</f>
        <v>-809.49</v>
      </c>
      <c r="J82" s="38"/>
    </row>
    <row r="83" spans="1:11" s="25" customFormat="1" ht="11.25" x14ac:dyDescent="0.2">
      <c r="A83" s="46"/>
      <c r="B83" s="25" t="s">
        <v>129</v>
      </c>
      <c r="C83" s="33">
        <v>-11</v>
      </c>
      <c r="D83" s="34">
        <v>811</v>
      </c>
      <c r="E83" s="35">
        <f>SUM(C83+D83)</f>
        <v>800</v>
      </c>
      <c r="F83" s="40"/>
      <c r="G83" s="36">
        <v>758.3</v>
      </c>
      <c r="H83" s="37">
        <v>0</v>
      </c>
      <c r="I83" s="38">
        <f>SUM(E83-G83+H83)</f>
        <v>41.700000000000045</v>
      </c>
      <c r="J83" s="39"/>
    </row>
    <row r="84" spans="1:11" s="25" customFormat="1" ht="11.25" x14ac:dyDescent="0.2">
      <c r="B84" s="25" t="s">
        <v>97</v>
      </c>
      <c r="C84" s="33">
        <v>373</v>
      </c>
      <c r="D84" s="34">
        <v>127</v>
      </c>
      <c r="E84" s="35">
        <f>SUM(C84+D84)</f>
        <v>500</v>
      </c>
      <c r="F84" s="35"/>
      <c r="G84" s="36">
        <v>34.17</v>
      </c>
      <c r="H84" s="37">
        <v>0</v>
      </c>
      <c r="I84" s="38">
        <f>SUM(E84-G84+H84)</f>
        <v>465.83</v>
      </c>
      <c r="J84" s="39"/>
    </row>
    <row r="85" spans="1:11" s="25" customFormat="1" ht="11.25" x14ac:dyDescent="0.2">
      <c r="A85" s="46"/>
      <c r="C85" s="33"/>
      <c r="D85" s="34"/>
      <c r="E85" s="34"/>
      <c r="F85" s="35"/>
      <c r="G85" s="36"/>
      <c r="H85" s="37"/>
      <c r="I85" s="41"/>
      <c r="J85" s="39"/>
    </row>
    <row r="86" spans="1:11" s="25" customFormat="1" ht="11.25" x14ac:dyDescent="0.2">
      <c r="A86" s="26" t="s">
        <v>74</v>
      </c>
      <c r="B86" s="26"/>
      <c r="C86" s="27"/>
      <c r="D86" s="28"/>
      <c r="E86" s="44"/>
      <c r="F86" s="30">
        <f>SUM(E87:E114)</f>
        <v>41785.770000000004</v>
      </c>
      <c r="G86" s="31">
        <f>SUM(G87:G114)</f>
        <v>129543.88</v>
      </c>
      <c r="H86" s="32">
        <f>SUM(H87:H114)</f>
        <v>87198.04</v>
      </c>
      <c r="I86" s="32"/>
      <c r="J86" s="27">
        <f>SUM(F86-G86+H86)</f>
        <v>-560.07000000000698</v>
      </c>
      <c r="K86" s="75"/>
    </row>
    <row r="87" spans="1:11" s="25" customFormat="1" ht="11.25" x14ac:dyDescent="0.2">
      <c r="A87" s="53"/>
      <c r="B87" s="53" t="s">
        <v>130</v>
      </c>
      <c r="C87" s="114">
        <v>-403.93</v>
      </c>
      <c r="D87" s="56">
        <v>1003.93</v>
      </c>
      <c r="E87" s="35">
        <f t="shared" ref="E87:E92" si="7">SUM(C87+D87)</f>
        <v>600</v>
      </c>
      <c r="F87" s="76"/>
      <c r="G87" s="115">
        <v>571.91</v>
      </c>
      <c r="H87" s="116">
        <v>0</v>
      </c>
      <c r="I87" s="38">
        <f t="shared" ref="I87:I96" si="8">SUM(E87-G87+H87)</f>
        <v>28.090000000000032</v>
      </c>
      <c r="J87" s="114"/>
    </row>
    <row r="88" spans="1:11" s="25" customFormat="1" ht="11.25" x14ac:dyDescent="0.2">
      <c r="A88" s="53"/>
      <c r="B88" s="25" t="s">
        <v>131</v>
      </c>
      <c r="C88" s="114">
        <v>-50</v>
      </c>
      <c r="D88" s="56">
        <v>500</v>
      </c>
      <c r="E88" s="35">
        <f t="shared" si="7"/>
        <v>450</v>
      </c>
      <c r="F88" s="76"/>
      <c r="G88" s="115">
        <v>600</v>
      </c>
      <c r="H88" s="116">
        <v>0</v>
      </c>
      <c r="I88" s="38">
        <f t="shared" si="8"/>
        <v>-150</v>
      </c>
      <c r="J88" s="114"/>
    </row>
    <row r="89" spans="1:11" s="25" customFormat="1" ht="11.25" x14ac:dyDescent="0.2">
      <c r="A89" s="53"/>
      <c r="B89" s="25" t="s">
        <v>132</v>
      </c>
      <c r="C89" s="114">
        <v>0</v>
      </c>
      <c r="D89" s="56">
        <v>-600</v>
      </c>
      <c r="E89" s="35">
        <f t="shared" si="7"/>
        <v>-600</v>
      </c>
      <c r="F89" s="76"/>
      <c r="G89" s="115">
        <v>0</v>
      </c>
      <c r="H89" s="116">
        <v>308</v>
      </c>
      <c r="I89" s="38">
        <f t="shared" si="8"/>
        <v>-292</v>
      </c>
      <c r="J89" s="114"/>
    </row>
    <row r="90" spans="1:11" s="25" customFormat="1" ht="11.25" x14ac:dyDescent="0.2">
      <c r="A90" s="53"/>
      <c r="B90" s="25" t="s">
        <v>133</v>
      </c>
      <c r="C90" s="114">
        <v>0</v>
      </c>
      <c r="D90" s="56">
        <v>800</v>
      </c>
      <c r="E90" s="35">
        <f t="shared" si="7"/>
        <v>800</v>
      </c>
      <c r="F90" s="76"/>
      <c r="G90" s="115">
        <v>276.38</v>
      </c>
      <c r="H90" s="116">
        <v>0</v>
      </c>
      <c r="I90" s="38">
        <f t="shared" si="8"/>
        <v>523.62</v>
      </c>
      <c r="J90" s="114"/>
    </row>
    <row r="91" spans="1:11" s="25" customFormat="1" ht="11.25" x14ac:dyDescent="0.2">
      <c r="A91" s="53"/>
      <c r="B91" s="25" t="s">
        <v>134</v>
      </c>
      <c r="C91" s="114">
        <v>0</v>
      </c>
      <c r="D91" s="56">
        <v>0</v>
      </c>
      <c r="E91" s="35">
        <f t="shared" si="7"/>
        <v>0</v>
      </c>
      <c r="F91" s="76"/>
      <c r="G91" s="115">
        <v>0</v>
      </c>
      <c r="H91" s="116">
        <v>0</v>
      </c>
      <c r="I91" s="38">
        <f t="shared" si="8"/>
        <v>0</v>
      </c>
      <c r="J91" s="114"/>
    </row>
    <row r="92" spans="1:11" s="25" customFormat="1" ht="11.25" x14ac:dyDescent="0.2">
      <c r="A92" s="53"/>
      <c r="B92" s="25" t="s">
        <v>151</v>
      </c>
      <c r="C92" s="33">
        <v>3703.77</v>
      </c>
      <c r="D92" s="34">
        <v>0</v>
      </c>
      <c r="E92" s="35">
        <f t="shared" si="7"/>
        <v>3703.77</v>
      </c>
      <c r="F92" s="76"/>
      <c r="G92" s="115">
        <v>3703.77</v>
      </c>
      <c r="H92" s="116">
        <v>0</v>
      </c>
      <c r="I92" s="38">
        <f t="shared" si="8"/>
        <v>0</v>
      </c>
      <c r="J92" s="114"/>
    </row>
    <row r="93" spans="1:11" s="25" customFormat="1" ht="11.25" x14ac:dyDescent="0.2">
      <c r="A93" s="61"/>
      <c r="B93" s="61"/>
      <c r="C93" s="54"/>
      <c r="D93" s="55"/>
      <c r="E93" s="56"/>
      <c r="F93" s="57"/>
      <c r="G93" s="58"/>
      <c r="H93" s="59"/>
      <c r="I93" s="59"/>
      <c r="J93" s="54"/>
    </row>
    <row r="94" spans="1:11" s="25" customFormat="1" ht="11.25" x14ac:dyDescent="0.2">
      <c r="B94" s="25" t="s">
        <v>135</v>
      </c>
      <c r="C94" s="33">
        <v>27.73</v>
      </c>
      <c r="D94" s="34">
        <v>422.27</v>
      </c>
      <c r="E94" s="35">
        <f>SUM(C94+D94)</f>
        <v>450</v>
      </c>
      <c r="F94" s="35"/>
      <c r="G94" s="36">
        <v>600</v>
      </c>
      <c r="H94" s="37">
        <v>0</v>
      </c>
      <c r="I94" s="38">
        <f t="shared" si="8"/>
        <v>-150</v>
      </c>
      <c r="J94" s="48"/>
    </row>
    <row r="95" spans="1:11" s="25" customFormat="1" ht="11.25" x14ac:dyDescent="0.2">
      <c r="B95" s="25" t="s">
        <v>136</v>
      </c>
      <c r="C95" s="33">
        <v>9.75</v>
      </c>
      <c r="D95" s="34">
        <v>-709.75</v>
      </c>
      <c r="E95" s="35">
        <f>SUM(C95+D95)</f>
        <v>-700</v>
      </c>
      <c r="F95" s="35"/>
      <c r="G95" s="36">
        <v>0</v>
      </c>
      <c r="H95" s="37">
        <v>389.55</v>
      </c>
      <c r="I95" s="38">
        <f t="shared" si="8"/>
        <v>-310.45</v>
      </c>
      <c r="J95" s="48"/>
    </row>
    <row r="96" spans="1:11" s="25" customFormat="1" ht="11.25" x14ac:dyDescent="0.2">
      <c r="B96" s="25" t="s">
        <v>137</v>
      </c>
      <c r="C96" s="33">
        <v>-659.83</v>
      </c>
      <c r="D96" s="34">
        <v>1659.83</v>
      </c>
      <c r="E96" s="35">
        <f>SUM(C96+D96)</f>
        <v>999.99999999999989</v>
      </c>
      <c r="F96" s="35"/>
      <c r="G96" s="36">
        <v>787.76</v>
      </c>
      <c r="H96" s="37">
        <v>0</v>
      </c>
      <c r="I96" s="38">
        <f t="shared" si="8"/>
        <v>212.2399999999999</v>
      </c>
      <c r="J96" s="48"/>
    </row>
    <row r="97" spans="1:10" s="25" customFormat="1" ht="11.25" x14ac:dyDescent="0.2">
      <c r="B97" s="25" t="s">
        <v>138</v>
      </c>
      <c r="C97" s="33">
        <v>25.85</v>
      </c>
      <c r="D97" s="34">
        <v>1374.15</v>
      </c>
      <c r="E97" s="35">
        <f>SUM(C97+D97)</f>
        <v>1400</v>
      </c>
      <c r="F97" s="35"/>
      <c r="G97" s="36">
        <v>1095.08</v>
      </c>
      <c r="H97" s="37">
        <v>0</v>
      </c>
      <c r="I97" s="38">
        <f>SUM(E97-G97+H97)</f>
        <v>304.92000000000007</v>
      </c>
      <c r="J97" s="48"/>
    </row>
    <row r="98" spans="1:10" s="25" customFormat="1" ht="11.25" x14ac:dyDescent="0.2">
      <c r="C98" s="33"/>
      <c r="F98" s="35"/>
      <c r="G98" s="34"/>
      <c r="H98" s="34"/>
      <c r="I98" s="48"/>
      <c r="J98" s="39"/>
    </row>
    <row r="99" spans="1:10" s="25" customFormat="1" ht="11.25" x14ac:dyDescent="0.2">
      <c r="A99" s="52"/>
      <c r="B99" s="25" t="s">
        <v>77</v>
      </c>
      <c r="C99" s="33">
        <v>500</v>
      </c>
      <c r="D99" s="34">
        <v>0</v>
      </c>
      <c r="E99" s="35">
        <f>SUM(C99+D99)</f>
        <v>500</v>
      </c>
      <c r="F99" s="40"/>
      <c r="G99" s="36">
        <v>0</v>
      </c>
      <c r="H99" s="37">
        <v>0</v>
      </c>
      <c r="I99" s="38">
        <f t="shared" ref="I99:I103" si="9">SUM(E99-G99+H99)</f>
        <v>500</v>
      </c>
      <c r="J99" s="60"/>
    </row>
    <row r="100" spans="1:10" s="25" customFormat="1" ht="11.25" x14ac:dyDescent="0.2">
      <c r="A100" s="52"/>
      <c r="B100" s="25" t="s">
        <v>75</v>
      </c>
      <c r="C100" s="33">
        <v>488</v>
      </c>
      <c r="D100" s="34">
        <v>12</v>
      </c>
      <c r="E100" s="35">
        <f>SUM(C100+D100)</f>
        <v>500</v>
      </c>
      <c r="F100" s="40"/>
      <c r="G100" s="36">
        <v>352</v>
      </c>
      <c r="H100" s="37">
        <v>0</v>
      </c>
      <c r="I100" s="38">
        <f t="shared" si="9"/>
        <v>148</v>
      </c>
      <c r="J100" s="60"/>
    </row>
    <row r="101" spans="1:10" s="25" customFormat="1" ht="11.25" x14ac:dyDescent="0.2">
      <c r="A101" s="52"/>
      <c r="B101" s="25" t="s">
        <v>76</v>
      </c>
      <c r="C101" s="33">
        <v>901.95</v>
      </c>
      <c r="D101" s="34">
        <v>2598.0500000000002</v>
      </c>
      <c r="E101" s="35">
        <f>SUM(C101+D101)</f>
        <v>3500</v>
      </c>
      <c r="F101" s="40"/>
      <c r="G101" s="36">
        <v>8050.18</v>
      </c>
      <c r="H101" s="37">
        <v>4605</v>
      </c>
      <c r="I101" s="38">
        <f t="shared" si="9"/>
        <v>54.819999999999709</v>
      </c>
      <c r="J101" s="60"/>
    </row>
    <row r="102" spans="1:10" s="25" customFormat="1" ht="11.25" x14ac:dyDescent="0.2">
      <c r="B102" s="25" t="s">
        <v>108</v>
      </c>
      <c r="C102" s="33">
        <v>135.16999999999999</v>
      </c>
      <c r="D102" s="34">
        <v>-3135.17</v>
      </c>
      <c r="E102" s="35">
        <f>SUM(C102+D102)</f>
        <v>-3000</v>
      </c>
      <c r="F102" s="40"/>
      <c r="G102" s="36">
        <v>120.81</v>
      </c>
      <c r="H102" s="37">
        <v>2886.99</v>
      </c>
      <c r="I102" s="38">
        <f t="shared" si="9"/>
        <v>-233.82000000000016</v>
      </c>
      <c r="J102" s="39"/>
    </row>
    <row r="103" spans="1:10" s="25" customFormat="1" ht="11.25" x14ac:dyDescent="0.2">
      <c r="B103" s="25" t="s">
        <v>80</v>
      </c>
      <c r="C103" s="33">
        <v>500</v>
      </c>
      <c r="D103" s="34">
        <v>0</v>
      </c>
      <c r="E103" s="35">
        <f>SUM(C103+D103)</f>
        <v>500</v>
      </c>
      <c r="F103" s="35"/>
      <c r="G103" s="36">
        <v>0</v>
      </c>
      <c r="H103" s="37">
        <v>0</v>
      </c>
      <c r="I103" s="38">
        <f t="shared" si="9"/>
        <v>500</v>
      </c>
      <c r="J103" s="39"/>
    </row>
    <row r="104" spans="1:10" s="25" customFormat="1" ht="11.25" x14ac:dyDescent="0.2">
      <c r="C104" s="33"/>
      <c r="D104" s="34"/>
      <c r="E104" s="35"/>
      <c r="F104" s="35"/>
      <c r="G104" s="36"/>
      <c r="H104" s="37"/>
      <c r="I104" s="38"/>
      <c r="J104" s="39"/>
    </row>
    <row r="105" spans="1:10" s="25" customFormat="1" ht="11.25" x14ac:dyDescent="0.2">
      <c r="B105" s="25" t="s">
        <v>147</v>
      </c>
      <c r="C105" s="33">
        <v>26130</v>
      </c>
      <c r="D105" s="34">
        <v>0</v>
      </c>
      <c r="E105" s="35">
        <f>SUM(C105+D105)</f>
        <v>26130</v>
      </c>
      <c r="F105" s="35"/>
      <c r="G105" s="36">
        <v>105130</v>
      </c>
      <c r="H105" s="37">
        <v>79000</v>
      </c>
      <c r="I105" s="38">
        <f t="shared" ref="I105" si="10">SUM(E105-G105+H105)</f>
        <v>0</v>
      </c>
      <c r="J105" s="39"/>
    </row>
    <row r="106" spans="1:10" s="25" customFormat="1" ht="11.25" x14ac:dyDescent="0.2">
      <c r="C106" s="33"/>
      <c r="D106" s="34"/>
      <c r="E106" s="35"/>
      <c r="F106" s="35"/>
      <c r="G106" s="36"/>
      <c r="H106" s="37"/>
      <c r="I106" s="38"/>
      <c r="J106" s="39"/>
    </row>
    <row r="107" spans="1:10" s="25" customFormat="1" ht="11.25" x14ac:dyDescent="0.2">
      <c r="B107" s="25" t="s">
        <v>111</v>
      </c>
      <c r="C107" s="33">
        <v>224.33</v>
      </c>
      <c r="D107" s="34">
        <v>375.67</v>
      </c>
      <c r="E107" s="35">
        <f>SUM(C107+D107)</f>
        <v>600</v>
      </c>
      <c r="F107" s="40"/>
      <c r="G107" s="36">
        <v>1478.48</v>
      </c>
      <c r="H107" s="37">
        <v>8.5</v>
      </c>
      <c r="I107" s="38">
        <f>SUM(E107-G107+H107)</f>
        <v>-869.98</v>
      </c>
      <c r="J107" s="39"/>
    </row>
    <row r="108" spans="1:10" s="25" customFormat="1" ht="11.25" x14ac:dyDescent="0.2">
      <c r="B108" s="25" t="s">
        <v>106</v>
      </c>
      <c r="C108" s="33">
        <v>-169.6</v>
      </c>
      <c r="D108" s="34">
        <v>1169.5999999999999</v>
      </c>
      <c r="E108" s="35">
        <f>SUM(C108+D108)</f>
        <v>999.99999999999989</v>
      </c>
      <c r="F108" s="40"/>
      <c r="G108" s="36">
        <v>1810.7</v>
      </c>
      <c r="H108" s="37">
        <v>0</v>
      </c>
      <c r="I108" s="38">
        <f>SUM(E108-G108+H108)</f>
        <v>-810.70000000000016</v>
      </c>
      <c r="J108" s="39"/>
    </row>
    <row r="109" spans="1:10" s="25" customFormat="1" ht="11.25" x14ac:dyDescent="0.2">
      <c r="B109" s="25" t="s">
        <v>107</v>
      </c>
      <c r="C109" s="33">
        <v>130.11000000000001</v>
      </c>
      <c r="D109" s="34">
        <v>1269.8900000000001</v>
      </c>
      <c r="E109" s="35">
        <f>SUM(C109+D109)</f>
        <v>1400</v>
      </c>
      <c r="F109" s="40"/>
      <c r="G109" s="36">
        <v>1555.32</v>
      </c>
      <c r="H109" s="37">
        <v>0</v>
      </c>
      <c r="I109" s="38">
        <f>SUM(E109-G109+H109)</f>
        <v>-155.31999999999994</v>
      </c>
      <c r="J109" s="39"/>
    </row>
    <row r="110" spans="1:10" s="25" customFormat="1" ht="11.25" x14ac:dyDescent="0.2">
      <c r="C110" s="33"/>
      <c r="D110" s="34"/>
      <c r="E110" s="35"/>
      <c r="F110" s="35"/>
      <c r="G110" s="36"/>
      <c r="H110" s="37"/>
      <c r="I110" s="38"/>
      <c r="J110" s="39"/>
    </row>
    <row r="111" spans="1:10" s="25" customFormat="1" ht="11.25" x14ac:dyDescent="0.2">
      <c r="B111" s="25" t="s">
        <v>78</v>
      </c>
      <c r="C111" s="33">
        <v>40.15</v>
      </c>
      <c r="D111" s="34">
        <v>709.85</v>
      </c>
      <c r="E111" s="35">
        <f>SUM(C111+D111)</f>
        <v>750</v>
      </c>
      <c r="F111" s="40"/>
      <c r="G111" s="36">
        <v>600</v>
      </c>
      <c r="H111" s="37">
        <v>0</v>
      </c>
      <c r="I111" s="38">
        <f>SUM(E111-G111+H111)</f>
        <v>150</v>
      </c>
      <c r="J111" s="39"/>
    </row>
    <row r="112" spans="1:10" s="25" customFormat="1" ht="11.25" x14ac:dyDescent="0.2">
      <c r="B112" s="25" t="s">
        <v>79</v>
      </c>
      <c r="C112" s="33">
        <v>0</v>
      </c>
      <c r="D112" s="34">
        <v>0</v>
      </c>
      <c r="E112" s="35">
        <f>SUM(C112+D112)</f>
        <v>0</v>
      </c>
      <c r="F112" s="40"/>
      <c r="G112" s="36">
        <v>0</v>
      </c>
      <c r="H112" s="37">
        <v>0</v>
      </c>
      <c r="I112" s="38">
        <f>SUM(E112-G112+H112)</f>
        <v>0</v>
      </c>
      <c r="J112" s="39"/>
    </row>
    <row r="113" spans="1:11" s="25" customFormat="1" ht="11.25" x14ac:dyDescent="0.2">
      <c r="A113" s="61"/>
      <c r="I113" s="46"/>
      <c r="J113" s="54"/>
    </row>
    <row r="114" spans="1:11" s="25" customFormat="1" ht="11.25" x14ac:dyDescent="0.2">
      <c r="B114" s="25" t="s">
        <v>43</v>
      </c>
      <c r="C114" s="33">
        <v>1776.56</v>
      </c>
      <c r="D114" s="34">
        <v>1025.44</v>
      </c>
      <c r="E114" s="35">
        <f>SUM(C114+D114)</f>
        <v>2802</v>
      </c>
      <c r="F114" s="40"/>
      <c r="G114" s="36">
        <v>2811.49</v>
      </c>
      <c r="H114" s="37">
        <v>0</v>
      </c>
      <c r="I114" s="38">
        <f>SUM(E114-G114+H114)</f>
        <v>-9.4899999999997817</v>
      </c>
      <c r="J114" s="48"/>
    </row>
    <row r="115" spans="1:11" s="25" customFormat="1" ht="11.25" x14ac:dyDescent="0.2">
      <c r="A115" s="52"/>
      <c r="C115" s="33"/>
      <c r="D115" s="34"/>
      <c r="E115" s="35"/>
      <c r="F115" s="35"/>
      <c r="G115" s="36"/>
      <c r="H115" s="37"/>
      <c r="I115" s="38"/>
      <c r="J115" s="48"/>
    </row>
    <row r="116" spans="1:11" s="25" customFormat="1" ht="11.25" x14ac:dyDescent="0.2">
      <c r="A116" s="26" t="s">
        <v>42</v>
      </c>
      <c r="B116" s="26"/>
      <c r="C116" s="27"/>
      <c r="D116" s="28"/>
      <c r="E116" s="44"/>
      <c r="F116" s="30">
        <f>SUM(E117:E119)</f>
        <v>3800</v>
      </c>
      <c r="G116" s="31">
        <f>SUM(G117:G119)</f>
        <v>3048.18</v>
      </c>
      <c r="H116" s="32">
        <f>SUM(H117:H119)</f>
        <v>0</v>
      </c>
      <c r="I116" s="32"/>
      <c r="J116" s="27">
        <f>SUM(F116-G116+H116)</f>
        <v>751.82000000000016</v>
      </c>
      <c r="K116" s="75"/>
    </row>
    <row r="117" spans="1:11" s="25" customFormat="1" ht="11.25" x14ac:dyDescent="0.2">
      <c r="B117" s="25" t="s">
        <v>16</v>
      </c>
      <c r="C117" s="33">
        <v>117.52</v>
      </c>
      <c r="D117" s="34">
        <v>482.48</v>
      </c>
      <c r="E117" s="35">
        <f>SUM(C117+D117)</f>
        <v>600</v>
      </c>
      <c r="F117" s="40"/>
      <c r="G117" s="36">
        <v>294</v>
      </c>
      <c r="H117" s="37">
        <v>0</v>
      </c>
      <c r="I117" s="38">
        <f>SUM(E117-G117+H117)</f>
        <v>306</v>
      </c>
      <c r="J117" s="39"/>
    </row>
    <row r="118" spans="1:11" s="25" customFormat="1" ht="11.25" x14ac:dyDescent="0.2">
      <c r="B118" s="25" t="s">
        <v>2</v>
      </c>
      <c r="C118" s="33">
        <v>131.18</v>
      </c>
      <c r="D118" s="34">
        <v>1268.82</v>
      </c>
      <c r="E118" s="35">
        <f>SUM(C118+D118)</f>
        <v>1400</v>
      </c>
      <c r="F118" s="40"/>
      <c r="G118" s="36">
        <v>1237.0899999999999</v>
      </c>
      <c r="H118" s="37">
        <v>0</v>
      </c>
      <c r="I118" s="38">
        <f>SUM(E118-G118+H118)</f>
        <v>162.91000000000008</v>
      </c>
      <c r="J118" s="39"/>
    </row>
    <row r="119" spans="1:11" s="25" customFormat="1" ht="11.25" x14ac:dyDescent="0.2">
      <c r="B119" s="25" t="s">
        <v>37</v>
      </c>
      <c r="C119" s="33">
        <v>444.13</v>
      </c>
      <c r="D119" s="34">
        <v>1355.87</v>
      </c>
      <c r="E119" s="35">
        <f>SUM(C119+D119)</f>
        <v>1800</v>
      </c>
      <c r="F119" s="40"/>
      <c r="G119" s="36">
        <v>1517.09</v>
      </c>
      <c r="H119" s="37">
        <v>0</v>
      </c>
      <c r="I119" s="38">
        <f>SUM(E119-G119+H119)</f>
        <v>282.91000000000008</v>
      </c>
      <c r="J119" s="39"/>
    </row>
    <row r="120" spans="1:11" s="25" customFormat="1" ht="11.25" x14ac:dyDescent="0.2">
      <c r="A120" s="52"/>
      <c r="C120" s="33"/>
      <c r="D120" s="34"/>
      <c r="E120" s="35"/>
      <c r="F120" s="35"/>
      <c r="G120" s="36"/>
      <c r="H120" s="37"/>
      <c r="I120" s="38"/>
      <c r="J120" s="48"/>
    </row>
    <row r="121" spans="1:11" s="25" customFormat="1" ht="11.25" x14ac:dyDescent="0.2">
      <c r="A121" s="26" t="s">
        <v>52</v>
      </c>
      <c r="B121" s="45"/>
      <c r="C121" s="42"/>
      <c r="D121" s="28"/>
      <c r="E121" s="44"/>
      <c r="F121" s="30">
        <f>SUM(E122:E133)</f>
        <v>21856.6</v>
      </c>
      <c r="G121" s="31">
        <f>SUM(G122:G133)</f>
        <v>15654.04</v>
      </c>
      <c r="H121" s="32">
        <f>SUM(H122:H133)</f>
        <v>2000</v>
      </c>
      <c r="I121" s="32"/>
      <c r="J121" s="27">
        <f>SUM(F121-G121+H121)</f>
        <v>8202.5599999999977</v>
      </c>
      <c r="K121" s="75"/>
    </row>
    <row r="122" spans="1:11" s="25" customFormat="1" ht="11.25" x14ac:dyDescent="0.2">
      <c r="A122" s="46"/>
      <c r="B122" s="25" t="s">
        <v>49</v>
      </c>
      <c r="C122" s="33">
        <v>500</v>
      </c>
      <c r="D122" s="34">
        <v>0</v>
      </c>
      <c r="E122" s="35">
        <f t="shared" ref="E122:E133" si="11">SUM(C122+D122)</f>
        <v>500</v>
      </c>
      <c r="F122" s="40"/>
      <c r="G122" s="36">
        <v>0</v>
      </c>
      <c r="H122" s="37">
        <v>0</v>
      </c>
      <c r="I122" s="38">
        <f t="shared" ref="I122:I128" si="12">SUM(E122-G122+H122)</f>
        <v>500</v>
      </c>
      <c r="J122" s="38"/>
    </row>
    <row r="123" spans="1:11" s="25" customFormat="1" ht="11.25" x14ac:dyDescent="0.2">
      <c r="A123" s="46"/>
      <c r="B123" s="25" t="s">
        <v>20</v>
      </c>
      <c r="C123" s="33">
        <v>300</v>
      </c>
      <c r="D123" s="34">
        <v>1300</v>
      </c>
      <c r="E123" s="35">
        <f t="shared" si="11"/>
        <v>1600</v>
      </c>
      <c r="F123" s="40"/>
      <c r="G123" s="36">
        <v>0</v>
      </c>
      <c r="H123" s="37">
        <v>0</v>
      </c>
      <c r="I123" s="38">
        <f t="shared" si="12"/>
        <v>1600</v>
      </c>
      <c r="J123" s="38"/>
    </row>
    <row r="124" spans="1:11" s="25" customFormat="1" ht="11.25" x14ac:dyDescent="0.2">
      <c r="A124" s="46"/>
      <c r="B124" s="25" t="s">
        <v>54</v>
      </c>
      <c r="C124" s="33">
        <v>500</v>
      </c>
      <c r="D124" s="34">
        <v>0</v>
      </c>
      <c r="E124" s="35">
        <f t="shared" si="11"/>
        <v>500</v>
      </c>
      <c r="F124" s="40"/>
      <c r="G124" s="36">
        <v>0</v>
      </c>
      <c r="H124" s="37">
        <v>0</v>
      </c>
      <c r="I124" s="38">
        <f>SUM(E124-G124+H124)</f>
        <v>500</v>
      </c>
      <c r="J124" s="38"/>
    </row>
    <row r="125" spans="1:11" s="25" customFormat="1" ht="11.25" x14ac:dyDescent="0.2">
      <c r="A125" s="46"/>
      <c r="B125" s="25" t="s">
        <v>35</v>
      </c>
      <c r="C125" s="33">
        <v>996.19</v>
      </c>
      <c r="D125" s="34">
        <v>0</v>
      </c>
      <c r="E125" s="35">
        <f t="shared" si="11"/>
        <v>996.19</v>
      </c>
      <c r="F125" s="40"/>
      <c r="G125" s="36">
        <v>0</v>
      </c>
      <c r="H125" s="37">
        <v>0</v>
      </c>
      <c r="I125" s="38">
        <f>SUM(E125-G125+H125)</f>
        <v>996.19</v>
      </c>
      <c r="J125" s="38"/>
    </row>
    <row r="126" spans="1:11" s="25" customFormat="1" ht="11.25" x14ac:dyDescent="0.2">
      <c r="A126" s="46"/>
      <c r="B126" s="25" t="s">
        <v>46</v>
      </c>
      <c r="C126" s="33">
        <v>350.2</v>
      </c>
      <c r="D126" s="34">
        <v>149.80000000000001</v>
      </c>
      <c r="E126" s="35">
        <f t="shared" si="11"/>
        <v>500</v>
      </c>
      <c r="F126" s="40"/>
      <c r="G126" s="36">
        <v>48.58</v>
      </c>
      <c r="H126" s="37">
        <v>0</v>
      </c>
      <c r="I126" s="38">
        <f t="shared" si="12"/>
        <v>451.42</v>
      </c>
      <c r="J126" s="38"/>
    </row>
    <row r="127" spans="1:11" s="25" customFormat="1" ht="11.25" x14ac:dyDescent="0.2">
      <c r="A127" s="46"/>
      <c r="B127" s="25" t="s">
        <v>55</v>
      </c>
      <c r="C127" s="33">
        <v>1082</v>
      </c>
      <c r="D127" s="34">
        <v>18</v>
      </c>
      <c r="E127" s="35">
        <f t="shared" si="11"/>
        <v>1100</v>
      </c>
      <c r="F127" s="40"/>
      <c r="G127" s="36">
        <v>836</v>
      </c>
      <c r="H127" s="37">
        <v>0</v>
      </c>
      <c r="I127" s="38">
        <f t="shared" si="12"/>
        <v>264</v>
      </c>
      <c r="J127" s="38"/>
    </row>
    <row r="128" spans="1:11" s="25" customFormat="1" ht="11.25" x14ac:dyDescent="0.2">
      <c r="A128" s="46"/>
      <c r="B128" s="25" t="s">
        <v>34</v>
      </c>
      <c r="C128" s="33">
        <v>1000</v>
      </c>
      <c r="D128" s="34">
        <v>0</v>
      </c>
      <c r="E128" s="35">
        <f t="shared" si="11"/>
        <v>1000</v>
      </c>
      <c r="F128" s="40"/>
      <c r="G128" s="36">
        <v>290</v>
      </c>
      <c r="H128" s="37">
        <v>0</v>
      </c>
      <c r="I128" s="38">
        <f t="shared" si="12"/>
        <v>710</v>
      </c>
      <c r="J128" s="38"/>
    </row>
    <row r="129" spans="1:10" s="25" customFormat="1" ht="11.25" x14ac:dyDescent="0.2">
      <c r="B129" s="25" t="s">
        <v>114</v>
      </c>
      <c r="C129" s="33">
        <v>2592.41</v>
      </c>
      <c r="D129" s="34">
        <v>5800</v>
      </c>
      <c r="E129" s="35">
        <f t="shared" si="11"/>
        <v>8392.41</v>
      </c>
      <c r="F129" s="35"/>
      <c r="G129" s="36">
        <v>10067.9</v>
      </c>
      <c r="H129" s="37">
        <v>0</v>
      </c>
      <c r="I129" s="38">
        <f>SUM(E129-G129+H129)</f>
        <v>-1675.4899999999998</v>
      </c>
      <c r="J129" s="39"/>
    </row>
    <row r="130" spans="1:10" s="25" customFormat="1" ht="11.25" x14ac:dyDescent="0.2">
      <c r="B130" s="25" t="s">
        <v>116</v>
      </c>
      <c r="C130" s="33">
        <v>1200</v>
      </c>
      <c r="D130" s="34">
        <v>0</v>
      </c>
      <c r="E130" s="35">
        <f t="shared" si="11"/>
        <v>1200</v>
      </c>
      <c r="F130" s="35"/>
      <c r="G130" s="36">
        <v>0</v>
      </c>
      <c r="H130" s="37">
        <v>0</v>
      </c>
      <c r="I130" s="38">
        <f>SUM(E130-G130+H130)</f>
        <v>1200</v>
      </c>
      <c r="J130" s="48"/>
    </row>
    <row r="131" spans="1:10" s="25" customFormat="1" ht="11.25" x14ac:dyDescent="0.2">
      <c r="B131" s="25" t="s">
        <v>127</v>
      </c>
      <c r="C131" s="33">
        <v>839.65</v>
      </c>
      <c r="D131" s="34">
        <v>428.35</v>
      </c>
      <c r="E131" s="35">
        <f>SUM(C131+D131)</f>
        <v>1268</v>
      </c>
      <c r="F131" s="35"/>
      <c r="G131" s="36">
        <v>4411.5600000000004</v>
      </c>
      <c r="H131" s="37">
        <v>2000</v>
      </c>
      <c r="I131" s="38">
        <f>SUM(E131-G131+H131)</f>
        <v>-1143.5600000000004</v>
      </c>
      <c r="J131" s="48"/>
    </row>
    <row r="132" spans="1:10" s="25" customFormat="1" ht="11.25" x14ac:dyDescent="0.2">
      <c r="B132" s="46" t="s">
        <v>73</v>
      </c>
      <c r="C132" s="33">
        <v>1687.6</v>
      </c>
      <c r="D132" s="34">
        <v>1912.4</v>
      </c>
      <c r="E132" s="35">
        <f>SUM(C132+D132)</f>
        <v>3600</v>
      </c>
      <c r="F132" s="35"/>
      <c r="G132" s="36">
        <v>0</v>
      </c>
      <c r="H132" s="37">
        <v>0</v>
      </c>
      <c r="I132" s="38">
        <f>SUM(E132-G132+H132)</f>
        <v>3600</v>
      </c>
      <c r="J132" s="48"/>
    </row>
    <row r="133" spans="1:10" s="25" customFormat="1" ht="11.25" x14ac:dyDescent="0.2">
      <c r="B133" s="25" t="s">
        <v>112</v>
      </c>
      <c r="C133" s="33">
        <v>2940</v>
      </c>
      <c r="D133" s="34">
        <v>-1740</v>
      </c>
      <c r="E133" s="35">
        <f t="shared" si="11"/>
        <v>1200</v>
      </c>
      <c r="F133" s="35"/>
      <c r="G133" s="36">
        <v>0</v>
      </c>
      <c r="H133" s="37">
        <v>0</v>
      </c>
      <c r="I133" s="38">
        <f>SUM(E133-G133+H133)</f>
        <v>1200</v>
      </c>
      <c r="J133" s="39"/>
    </row>
    <row r="134" spans="1:10" s="25" customFormat="1" ht="11.25" x14ac:dyDescent="0.2">
      <c r="C134" s="33"/>
      <c r="D134" s="34"/>
      <c r="E134" s="34"/>
      <c r="F134" s="35"/>
      <c r="G134" s="36"/>
      <c r="H134" s="37"/>
      <c r="I134" s="41"/>
      <c r="J134" s="39"/>
    </row>
    <row r="135" spans="1:10" s="25" customFormat="1" ht="11.25" x14ac:dyDescent="0.2">
      <c r="A135" s="26" t="s">
        <v>66</v>
      </c>
      <c r="B135" s="26"/>
      <c r="C135" s="27"/>
      <c r="D135" s="28"/>
      <c r="E135" s="44"/>
      <c r="F135" s="30">
        <f>SUM(E136:E139)</f>
        <v>18392</v>
      </c>
      <c r="G135" s="31">
        <f>SUM(G136:G139)</f>
        <v>25425</v>
      </c>
      <c r="H135" s="32">
        <f>SUM(H136:H139)</f>
        <v>16000</v>
      </c>
      <c r="I135" s="32"/>
      <c r="J135" s="27">
        <f>SUM(F135-G135+H135)</f>
        <v>8967</v>
      </c>
    </row>
    <row r="136" spans="1:10" s="25" customFormat="1" ht="11.25" x14ac:dyDescent="0.2">
      <c r="A136" s="53"/>
      <c r="B136" s="53" t="s">
        <v>145</v>
      </c>
      <c r="C136" s="114">
        <v>0</v>
      </c>
      <c r="D136" s="56">
        <v>2716</v>
      </c>
      <c r="E136" s="35">
        <f t="shared" ref="E136:E139" si="13">SUM(C136+D136)</f>
        <v>2716</v>
      </c>
      <c r="F136" s="76"/>
      <c r="G136" s="36">
        <v>0</v>
      </c>
      <c r="H136" s="37">
        <v>0</v>
      </c>
      <c r="I136" s="38">
        <f>SUM(E136-G136+H136)</f>
        <v>2716</v>
      </c>
      <c r="J136" s="114"/>
    </row>
    <row r="137" spans="1:10" s="25" customFormat="1" ht="11.25" x14ac:dyDescent="0.2">
      <c r="B137" s="25" t="s">
        <v>143</v>
      </c>
      <c r="C137" s="33">
        <v>-375</v>
      </c>
      <c r="D137" s="34">
        <v>1000</v>
      </c>
      <c r="E137" s="35">
        <f t="shared" si="13"/>
        <v>625</v>
      </c>
      <c r="F137" s="35"/>
      <c r="G137" s="36">
        <v>0</v>
      </c>
      <c r="H137" s="37">
        <v>0</v>
      </c>
      <c r="I137" s="38">
        <f>SUM(E137-G137+H137)</f>
        <v>625</v>
      </c>
      <c r="J137" s="48"/>
    </row>
    <row r="138" spans="1:10" s="25" customFormat="1" ht="11.25" x14ac:dyDescent="0.2">
      <c r="B138" s="25" t="s">
        <v>146</v>
      </c>
      <c r="C138" s="33">
        <v>0</v>
      </c>
      <c r="D138" s="34">
        <v>4500</v>
      </c>
      <c r="E138" s="35">
        <f t="shared" si="13"/>
        <v>4500</v>
      </c>
      <c r="F138" s="35"/>
      <c r="G138" s="36">
        <v>0</v>
      </c>
      <c r="H138" s="37">
        <v>0</v>
      </c>
      <c r="I138" s="38">
        <f>SUM(E138-G138+H138)</f>
        <v>4500</v>
      </c>
      <c r="J138" s="48"/>
    </row>
    <row r="139" spans="1:10" s="25" customFormat="1" ht="11.25" x14ac:dyDescent="0.2">
      <c r="B139" s="25" t="s">
        <v>144</v>
      </c>
      <c r="C139" s="33">
        <v>0</v>
      </c>
      <c r="D139" s="34">
        <v>10551</v>
      </c>
      <c r="E139" s="35">
        <f t="shared" si="13"/>
        <v>10551</v>
      </c>
      <c r="F139" s="35"/>
      <c r="G139" s="36">
        <v>25425</v>
      </c>
      <c r="H139" s="37">
        <v>16000</v>
      </c>
      <c r="I139" s="38">
        <f>SUM(E139-G139+H139)</f>
        <v>1126</v>
      </c>
      <c r="J139" s="48"/>
    </row>
    <row r="140" spans="1:10" s="25" customFormat="1" ht="11.25" x14ac:dyDescent="0.2">
      <c r="C140" s="33"/>
      <c r="D140" s="34"/>
      <c r="E140" s="34"/>
      <c r="F140" s="35"/>
      <c r="G140" s="36"/>
      <c r="H140" s="37"/>
      <c r="I140" s="41"/>
      <c r="J140" s="39"/>
    </row>
    <row r="141" spans="1:10" s="25" customFormat="1" ht="11.25" x14ac:dyDescent="0.2">
      <c r="A141" s="26" t="s">
        <v>17</v>
      </c>
      <c r="B141" s="26"/>
      <c r="C141" s="27"/>
      <c r="D141" s="28"/>
      <c r="E141" s="44"/>
      <c r="F141" s="30">
        <f>SUM(E142:E145)</f>
        <v>5200</v>
      </c>
      <c r="G141" s="31">
        <f>SUM(G142:G145)</f>
        <v>2520.5500000000002</v>
      </c>
      <c r="H141" s="32">
        <f>SUM(H142:H145)</f>
        <v>0</v>
      </c>
      <c r="I141" s="32"/>
      <c r="J141" s="27">
        <f>SUM(F141-G141+H141)</f>
        <v>2679.45</v>
      </c>
    </row>
    <row r="142" spans="1:10" s="25" customFormat="1" ht="11.25" x14ac:dyDescent="0.2">
      <c r="B142" s="25" t="s">
        <v>9</v>
      </c>
      <c r="C142" s="33">
        <v>221.25</v>
      </c>
      <c r="D142" s="34">
        <v>978.75</v>
      </c>
      <c r="E142" s="35">
        <f>SUM(C142+D142)</f>
        <v>1200</v>
      </c>
      <c r="F142" s="40"/>
      <c r="G142" s="36">
        <v>978.75</v>
      </c>
      <c r="H142" s="37">
        <v>0</v>
      </c>
      <c r="I142" s="38">
        <f>SUM(E142-G142+H142)</f>
        <v>221.25</v>
      </c>
      <c r="J142" s="39"/>
    </row>
    <row r="143" spans="1:10" s="25" customFormat="1" ht="11.25" x14ac:dyDescent="0.2">
      <c r="B143" s="25" t="s">
        <v>37</v>
      </c>
      <c r="C143" s="33">
        <v>1316.55</v>
      </c>
      <c r="D143" s="34">
        <v>1183.45</v>
      </c>
      <c r="E143" s="35">
        <f>SUM(C143+D143)</f>
        <v>2500</v>
      </c>
      <c r="F143" s="40"/>
      <c r="G143" s="36">
        <v>1541.8</v>
      </c>
      <c r="H143" s="37">
        <v>0</v>
      </c>
      <c r="I143" s="38">
        <f>SUM(E143-G143+H143)</f>
        <v>958.2</v>
      </c>
      <c r="J143" s="39"/>
    </row>
    <row r="144" spans="1:10" s="25" customFormat="1" ht="11.25" x14ac:dyDescent="0.2">
      <c r="B144" s="25" t="s">
        <v>67</v>
      </c>
      <c r="C144" s="33">
        <v>700</v>
      </c>
      <c r="D144" s="34">
        <v>0</v>
      </c>
      <c r="E144" s="35">
        <f>SUM(C144+D144)</f>
        <v>700</v>
      </c>
      <c r="F144" s="40"/>
      <c r="G144" s="36">
        <v>0</v>
      </c>
      <c r="H144" s="37">
        <v>0</v>
      </c>
      <c r="I144" s="38">
        <f>SUM(E144-G144+H144)</f>
        <v>700</v>
      </c>
      <c r="J144" s="48"/>
    </row>
    <row r="145" spans="1:10" s="25" customFormat="1" ht="11.25" x14ac:dyDescent="0.2">
      <c r="B145" s="25" t="s">
        <v>118</v>
      </c>
      <c r="C145" s="33">
        <v>681</v>
      </c>
      <c r="D145" s="34">
        <v>119</v>
      </c>
      <c r="E145" s="35">
        <f>SUM(C145+D145)</f>
        <v>800</v>
      </c>
      <c r="F145" s="40"/>
      <c r="G145" s="36">
        <v>0</v>
      </c>
      <c r="H145" s="37">
        <v>0</v>
      </c>
      <c r="I145" s="38">
        <f>SUM(E145-G145+H145)</f>
        <v>800</v>
      </c>
      <c r="J145" s="48"/>
    </row>
    <row r="146" spans="1:10" s="25" customFormat="1" ht="11.25" x14ac:dyDescent="0.2">
      <c r="C146" s="33"/>
      <c r="D146" s="34"/>
      <c r="E146" s="35"/>
      <c r="F146" s="40"/>
      <c r="G146" s="36"/>
      <c r="H146" s="37"/>
      <c r="I146" s="38"/>
      <c r="J146" s="39"/>
    </row>
    <row r="147" spans="1:10" s="25" customFormat="1" ht="11.25" x14ac:dyDescent="0.2">
      <c r="A147" s="26" t="s">
        <v>69</v>
      </c>
      <c r="B147" s="26"/>
      <c r="C147" s="27"/>
      <c r="D147" s="28"/>
      <c r="E147" s="29"/>
      <c r="F147" s="30">
        <f>SUM(E148:E148)</f>
        <v>1800</v>
      </c>
      <c r="G147" s="31">
        <f>SUM(G148:G149)</f>
        <v>5436.95</v>
      </c>
      <c r="H147" s="32">
        <f>SUM(H148:H149)</f>
        <v>4720</v>
      </c>
      <c r="I147" s="32"/>
      <c r="J147" s="27">
        <f>SUM(F147-G147+H147)</f>
        <v>1083.0500000000002</v>
      </c>
    </row>
    <row r="148" spans="1:10" s="25" customFormat="1" ht="11.25" x14ac:dyDescent="0.2">
      <c r="B148" s="25" t="s">
        <v>70</v>
      </c>
      <c r="C148" s="33">
        <v>228.8</v>
      </c>
      <c r="D148" s="34">
        <v>1571.2</v>
      </c>
      <c r="E148" s="35">
        <f>SUM(C148+D148)</f>
        <v>1800</v>
      </c>
      <c r="F148" s="35"/>
      <c r="G148" s="36">
        <v>2041.2</v>
      </c>
      <c r="H148" s="37">
        <v>0</v>
      </c>
      <c r="I148" s="38">
        <f>SUM(E148-G148+H148)</f>
        <v>-241.20000000000005</v>
      </c>
      <c r="J148" s="39"/>
    </row>
    <row r="149" spans="1:10" s="25" customFormat="1" ht="11.25" x14ac:dyDescent="0.2">
      <c r="B149" s="25" t="s">
        <v>142</v>
      </c>
      <c r="C149" s="33">
        <v>0</v>
      </c>
      <c r="D149" s="34">
        <v>0</v>
      </c>
      <c r="E149" s="35">
        <f>SUM(C149+D149)</f>
        <v>0</v>
      </c>
      <c r="F149" s="35"/>
      <c r="G149" s="36">
        <v>3395.75</v>
      </c>
      <c r="H149" s="37">
        <v>4720</v>
      </c>
      <c r="I149" s="38">
        <f>SUM(E149-G149+H149)</f>
        <v>1324.25</v>
      </c>
      <c r="J149" s="39"/>
    </row>
    <row r="150" spans="1:10" s="25" customFormat="1" ht="11.25" x14ac:dyDescent="0.2">
      <c r="C150" s="33"/>
      <c r="D150" s="34"/>
      <c r="E150" s="35"/>
      <c r="F150" s="35"/>
      <c r="G150" s="36"/>
      <c r="H150" s="37"/>
      <c r="I150" s="38"/>
      <c r="J150" s="39"/>
    </row>
    <row r="151" spans="1:10" s="25" customFormat="1" ht="11.25" x14ac:dyDescent="0.2">
      <c r="A151" s="26" t="s">
        <v>65</v>
      </c>
      <c r="B151" s="26"/>
      <c r="C151" s="42">
        <v>4123</v>
      </c>
      <c r="D151" s="28">
        <v>1089</v>
      </c>
      <c r="E151" s="44"/>
      <c r="F151" s="30">
        <f>SUM(C151+D151)</f>
        <v>5212</v>
      </c>
      <c r="G151" s="31">
        <v>0</v>
      </c>
      <c r="H151" s="32">
        <v>0</v>
      </c>
      <c r="I151" s="32"/>
      <c r="J151" s="27">
        <f>SUM(F151-G151+H151)</f>
        <v>5212</v>
      </c>
    </row>
    <row r="152" spans="1:10" s="25" customFormat="1" ht="11.25" x14ac:dyDescent="0.2">
      <c r="A152" s="62"/>
      <c r="B152" s="62"/>
      <c r="C152" s="63"/>
      <c r="D152" s="64"/>
      <c r="E152" s="65"/>
      <c r="F152" s="66"/>
      <c r="G152" s="67"/>
      <c r="H152" s="68"/>
      <c r="I152" s="68"/>
      <c r="J152" s="69"/>
    </row>
    <row r="153" spans="1:10" s="25" customFormat="1" ht="11.25" x14ac:dyDescent="0.2">
      <c r="A153" s="26" t="s">
        <v>71</v>
      </c>
      <c r="B153" s="70"/>
      <c r="C153" s="42">
        <v>50575.45</v>
      </c>
      <c r="D153" s="28">
        <v>6000</v>
      </c>
      <c r="E153" s="44"/>
      <c r="F153" s="30">
        <f>SUM(C153+D153)</f>
        <v>56575.45</v>
      </c>
      <c r="G153" s="31">
        <v>16000</v>
      </c>
      <c r="H153" s="32">
        <v>27266.25</v>
      </c>
      <c r="I153" s="32"/>
      <c r="J153" s="27">
        <f>SUM(F153-G153+H153)</f>
        <v>67841.7</v>
      </c>
    </row>
    <row r="154" spans="1:10" s="25" customFormat="1" ht="11.25" x14ac:dyDescent="0.2">
      <c r="A154" s="62"/>
      <c r="B154" s="71"/>
      <c r="C154" s="63"/>
      <c r="D154" s="64"/>
      <c r="E154" s="65"/>
      <c r="F154" s="66"/>
      <c r="G154" s="67"/>
      <c r="H154" s="68"/>
      <c r="I154" s="68"/>
      <c r="J154" s="69"/>
    </row>
    <row r="155" spans="1:10" s="25" customFormat="1" ht="11.25" x14ac:dyDescent="0.2">
      <c r="A155" s="26" t="s">
        <v>29</v>
      </c>
      <c r="B155" s="45"/>
      <c r="C155" s="42">
        <v>-956.06</v>
      </c>
      <c r="D155" s="28">
        <v>0</v>
      </c>
      <c r="E155" s="44"/>
      <c r="F155" s="30">
        <f>SUM(C155+D155)</f>
        <v>-956.06</v>
      </c>
      <c r="G155" s="31">
        <v>29081.65</v>
      </c>
      <c r="H155" s="32">
        <v>24474.97</v>
      </c>
      <c r="I155" s="32"/>
      <c r="J155" s="27">
        <f>SUM(F155-G155+H155)</f>
        <v>-5562.7400000000016</v>
      </c>
    </row>
    <row r="156" spans="1:10" s="25" customFormat="1" ht="11.25" x14ac:dyDescent="0.2">
      <c r="A156" s="46"/>
      <c r="C156" s="47"/>
      <c r="D156" s="48"/>
      <c r="E156" s="34"/>
      <c r="F156" s="40"/>
      <c r="G156" s="49"/>
      <c r="H156" s="41"/>
      <c r="I156" s="41"/>
      <c r="J156" s="38"/>
    </row>
    <row r="157" spans="1:10" s="25" customFormat="1" ht="11.25" x14ac:dyDescent="0.2">
      <c r="A157" s="26" t="s">
        <v>53</v>
      </c>
      <c r="B157" s="45"/>
      <c r="C157" s="42"/>
      <c r="D157" s="28"/>
      <c r="E157" s="44"/>
      <c r="F157" s="30"/>
      <c r="G157" s="72">
        <v>81600</v>
      </c>
      <c r="H157" s="32">
        <v>81600</v>
      </c>
      <c r="I157" s="32"/>
      <c r="J157" s="27">
        <f>SUM(F157-G157+H157)</f>
        <v>0</v>
      </c>
    </row>
    <row r="158" spans="1:10" s="25" customFormat="1" ht="11.25" x14ac:dyDescent="0.2">
      <c r="A158" s="62"/>
      <c r="B158" s="71"/>
      <c r="C158" s="63"/>
      <c r="D158" s="64"/>
      <c r="E158" s="65"/>
      <c r="F158" s="66"/>
      <c r="G158" s="67"/>
      <c r="H158" s="68"/>
      <c r="I158" s="68"/>
      <c r="J158" s="69"/>
    </row>
    <row r="159" spans="1:10" s="25" customFormat="1" ht="11.25" x14ac:dyDescent="0.2">
      <c r="A159" s="26" t="s">
        <v>115</v>
      </c>
      <c r="B159" s="26"/>
      <c r="C159" s="42"/>
      <c r="D159" s="28"/>
      <c r="E159" s="44"/>
      <c r="F159" s="30">
        <f>SUM(E160:E161)</f>
        <v>412.63</v>
      </c>
      <c r="G159" s="31">
        <f>SUM(G160:G161)</f>
        <v>0</v>
      </c>
      <c r="H159" s="32">
        <f>SUM(H160:H161)</f>
        <v>0</v>
      </c>
      <c r="I159" s="32"/>
      <c r="J159" s="27">
        <f>SUM(F159-G159+H159)</f>
        <v>412.63</v>
      </c>
    </row>
    <row r="160" spans="1:10" s="25" customFormat="1" ht="11.25" x14ac:dyDescent="0.2">
      <c r="A160" s="46"/>
      <c r="B160" s="25" t="s">
        <v>56</v>
      </c>
      <c r="C160" s="33">
        <v>0</v>
      </c>
      <c r="D160" s="34">
        <v>0</v>
      </c>
      <c r="E160" s="35">
        <f>SUM(C160:D160)</f>
        <v>0</v>
      </c>
      <c r="F160" s="40"/>
      <c r="G160" s="36">
        <v>0</v>
      </c>
      <c r="H160" s="37">
        <v>0</v>
      </c>
      <c r="I160" s="38">
        <f>SUM(E160-G160+H160)</f>
        <v>0</v>
      </c>
      <c r="J160" s="38"/>
    </row>
    <row r="161" spans="1:10" s="25" customFormat="1" ht="11.25" x14ac:dyDescent="0.2">
      <c r="B161" s="25" t="s">
        <v>37</v>
      </c>
      <c r="C161" s="33">
        <v>412.63</v>
      </c>
      <c r="D161" s="34">
        <v>0</v>
      </c>
      <c r="E161" s="35">
        <f>SUM(C161:D161)</f>
        <v>412.63</v>
      </c>
      <c r="F161" s="40"/>
      <c r="G161" s="36">
        <v>0</v>
      </c>
      <c r="H161" s="37">
        <v>0</v>
      </c>
      <c r="I161" s="38">
        <f>SUM(E161-G161+H161)</f>
        <v>412.63</v>
      </c>
      <c r="J161" s="39"/>
    </row>
    <row r="162" spans="1:10" s="25" customFormat="1" ht="11.25" x14ac:dyDescent="0.2">
      <c r="C162" s="47"/>
      <c r="D162" s="48"/>
      <c r="E162" s="34"/>
      <c r="F162" s="40"/>
      <c r="G162" s="49"/>
      <c r="H162" s="41"/>
      <c r="I162" s="41"/>
      <c r="J162" s="38"/>
    </row>
    <row r="163" spans="1:10" s="25" customFormat="1" ht="11.25" x14ac:dyDescent="0.2">
      <c r="B163" s="73" t="s">
        <v>36</v>
      </c>
      <c r="C163" s="38">
        <f>SUM(C5:C161)</f>
        <v>119538.49</v>
      </c>
      <c r="D163" s="48">
        <f>SUM(D5:D161)</f>
        <v>81600</v>
      </c>
      <c r="E163" s="34"/>
      <c r="F163" s="40">
        <f>SUM(F5:F159)</f>
        <v>201138.49</v>
      </c>
      <c r="G163" s="34"/>
      <c r="H163" s="74" t="s">
        <v>19</v>
      </c>
      <c r="I163" s="74"/>
      <c r="J163" s="74">
        <f>SUM(J5:J159)</f>
        <v>98428.729999999981</v>
      </c>
    </row>
    <row r="164" spans="1:10" s="25" customFormat="1" ht="11.25" x14ac:dyDescent="0.2">
      <c r="A164" s="105" t="s">
        <v>139</v>
      </c>
      <c r="B164" s="106"/>
      <c r="C164" s="107" t="s">
        <v>119</v>
      </c>
      <c r="D164" s="108" t="s">
        <v>120</v>
      </c>
      <c r="E164" s="34"/>
      <c r="F164" s="40"/>
      <c r="G164" s="34"/>
      <c r="H164" s="74"/>
      <c r="I164" s="74"/>
      <c r="J164" s="74"/>
    </row>
    <row r="165" spans="1:10" s="25" customFormat="1" ht="11.25" x14ac:dyDescent="0.2">
      <c r="A165" s="113" t="s">
        <v>148</v>
      </c>
      <c r="B165" s="110" t="s">
        <v>149</v>
      </c>
      <c r="C165" s="111">
        <v>63.86</v>
      </c>
      <c r="D165" s="112" t="s">
        <v>222</v>
      </c>
      <c r="E165" s="75"/>
      <c r="F165" s="35"/>
      <c r="G165" s="34"/>
      <c r="H165" s="48" t="s">
        <v>22</v>
      </c>
      <c r="I165" s="48"/>
      <c r="J165" s="48">
        <v>98428.73</v>
      </c>
    </row>
    <row r="166" spans="1:10" s="25" customFormat="1" ht="11.25" x14ac:dyDescent="0.2">
      <c r="A166" s="113" t="s">
        <v>148</v>
      </c>
      <c r="B166" s="110" t="s">
        <v>150</v>
      </c>
      <c r="C166" s="111">
        <v>4976.41</v>
      </c>
      <c r="D166" s="112" t="s">
        <v>222</v>
      </c>
      <c r="E166" s="75"/>
      <c r="F166" s="35"/>
      <c r="G166" s="34"/>
      <c r="H166" s="48"/>
      <c r="I166" s="48"/>
      <c r="J166" s="48"/>
    </row>
    <row r="167" spans="1:10" s="25" customFormat="1" ht="11.25" x14ac:dyDescent="0.2">
      <c r="A167" s="109" t="s">
        <v>148</v>
      </c>
      <c r="B167" s="110" t="s">
        <v>152</v>
      </c>
      <c r="C167" s="111">
        <v>16000</v>
      </c>
      <c r="D167" s="112" t="s">
        <v>222</v>
      </c>
      <c r="F167" s="35"/>
      <c r="G167" s="34"/>
      <c r="H167" s="34" t="s">
        <v>21</v>
      </c>
      <c r="I167" s="48"/>
      <c r="J167" s="34">
        <f>SUM(J163-J165)</f>
        <v>-1.4551915228366852E-11</v>
      </c>
    </row>
    <row r="168" spans="1:10" s="25" customFormat="1" ht="11.25" x14ac:dyDescent="0.2">
      <c r="A168" s="155">
        <v>42062</v>
      </c>
      <c r="B168" s="110" t="s">
        <v>221</v>
      </c>
      <c r="C168" s="111">
        <v>2545.4899999999998</v>
      </c>
      <c r="D168" s="112" t="s">
        <v>222</v>
      </c>
      <c r="F168" s="35"/>
      <c r="G168" s="34"/>
      <c r="H168" s="48"/>
      <c r="I168" s="48"/>
      <c r="J168" s="48"/>
    </row>
    <row r="169" spans="1:10" s="25" customFormat="1" ht="11.25" x14ac:dyDescent="0.2">
      <c r="A169" s="155">
        <v>42094</v>
      </c>
      <c r="B169" s="110" t="s">
        <v>225</v>
      </c>
      <c r="C169" s="156">
        <v>4283</v>
      </c>
      <c r="D169" s="112" t="s">
        <v>222</v>
      </c>
      <c r="F169" s="98" t="s">
        <v>117</v>
      </c>
      <c r="G169" s="99"/>
      <c r="H169" s="100"/>
      <c r="I169" s="101"/>
      <c r="J169" s="102">
        <f>SUM(J163-J153-J159)</f>
        <v>30174.399999999983</v>
      </c>
    </row>
    <row r="170" spans="1:10" s="25" customFormat="1" ht="11.25" x14ac:dyDescent="0.2">
      <c r="A170" s="155">
        <v>42094</v>
      </c>
      <c r="B170" s="110" t="s">
        <v>150</v>
      </c>
      <c r="C170" s="156">
        <v>4003.68</v>
      </c>
      <c r="D170" s="112" t="s">
        <v>222</v>
      </c>
      <c r="F170" s="103" t="s">
        <v>72</v>
      </c>
      <c r="G170" s="45"/>
      <c r="H170" s="29"/>
      <c r="I170" s="27"/>
      <c r="J170" s="104"/>
    </row>
    <row r="171" spans="1:10" s="25" customFormat="1" ht="11.25" x14ac:dyDescent="0.2">
      <c r="A171" s="155">
        <v>42094</v>
      </c>
      <c r="B171" s="110" t="s">
        <v>226</v>
      </c>
      <c r="C171" s="156">
        <v>687.3</v>
      </c>
      <c r="D171" s="112" t="s">
        <v>222</v>
      </c>
      <c r="E171" s="53"/>
      <c r="F171" s="150" t="s">
        <v>71</v>
      </c>
      <c r="G171" s="151"/>
      <c r="H171" s="152"/>
      <c r="I171" s="153"/>
      <c r="J171" s="154">
        <f>SUM(J153)</f>
        <v>67841.7</v>
      </c>
    </row>
    <row r="172" spans="1:10" s="25" customFormat="1" x14ac:dyDescent="0.2">
      <c r="A172" s="155">
        <v>42094</v>
      </c>
      <c r="B172" s="110" t="s">
        <v>227</v>
      </c>
      <c r="C172" s="156">
        <v>44.25</v>
      </c>
      <c r="D172" s="112" t="s">
        <v>222</v>
      </c>
      <c r="E172" s="1"/>
      <c r="F172" s="1"/>
      <c r="G172" s="34"/>
      <c r="H172" s="34"/>
      <c r="I172" s="46"/>
      <c r="J172" s="39"/>
    </row>
    <row r="173" spans="1:10" s="25" customFormat="1" x14ac:dyDescent="0.2">
      <c r="A173" s="155">
        <v>42094</v>
      </c>
      <c r="B173" s="110" t="s">
        <v>149</v>
      </c>
      <c r="C173" s="156">
        <v>60.88</v>
      </c>
      <c r="D173" s="112" t="s">
        <v>222</v>
      </c>
      <c r="E173" s="1"/>
      <c r="F173" s="1"/>
      <c r="G173" s="34"/>
      <c r="H173" s="34"/>
      <c r="I173" s="46"/>
      <c r="J173" s="39"/>
    </row>
    <row r="174" spans="1:10" s="25" customFormat="1" x14ac:dyDescent="0.2">
      <c r="A174" s="155">
        <v>42094</v>
      </c>
      <c r="B174" s="110" t="s">
        <v>228</v>
      </c>
      <c r="C174" s="156">
        <v>10645.63</v>
      </c>
      <c r="D174" s="112" t="s">
        <v>222</v>
      </c>
      <c r="E174" s="1"/>
      <c r="F174" s="1"/>
      <c r="G174" s="34"/>
      <c r="H174" s="34"/>
      <c r="I174" s="46"/>
      <c r="J174" s="39"/>
    </row>
    <row r="175" spans="1:10" x14ac:dyDescent="0.2">
      <c r="A175" s="157">
        <v>42094</v>
      </c>
      <c r="B175" s="158" t="s">
        <v>230</v>
      </c>
      <c r="C175" s="159">
        <v>828.57</v>
      </c>
      <c r="D175" s="160" t="s">
        <v>222</v>
      </c>
    </row>
    <row r="177" spans="1:4" x14ac:dyDescent="0.2">
      <c r="A177" s="25"/>
      <c r="B177" s="25"/>
      <c r="C177" s="25"/>
      <c r="D177" s="25"/>
    </row>
  </sheetData>
  <mergeCells count="1">
    <mergeCell ref="A1:J2"/>
  </mergeCells>
  <phoneticPr fontId="0" type="noConversion"/>
  <pageMargins left="0.25" right="0.25" top="0.75" bottom="0.75" header="0.3" footer="0.3"/>
  <pageSetup paperSize="9" fitToHeight="2" orientation="portrait" horizontalDpi="4294967293" verticalDpi="0" r:id="rId1"/>
  <headerFooter>
    <oddFooter>&amp;LR Burnham&amp;C&amp;P of &amp;N&amp;R&amp;F &amp;A</oddFooter>
  </headerFooter>
  <rowBreaks count="2" manualBreakCount="2">
    <brk id="58" max="16383" man="1"/>
    <brk id="114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62"/>
  <sheetViews>
    <sheetView zoomScale="115" zoomScaleNormal="115" workbookViewId="0">
      <pane ySplit="2" topLeftCell="A3" activePane="bottomLeft" state="frozen"/>
      <selection pane="bottomLeft" activeCell="L18" sqref="L18"/>
    </sheetView>
  </sheetViews>
  <sheetFormatPr defaultRowHeight="12.75" x14ac:dyDescent="0.2"/>
  <cols>
    <col min="1" max="1" width="4.42578125" style="7" customWidth="1"/>
    <col min="2" max="2" width="31.42578125" style="7" customWidth="1"/>
    <col min="3" max="3" width="10.7109375" style="11" customWidth="1"/>
    <col min="4" max="4" width="9.7109375" style="11" customWidth="1"/>
    <col min="5" max="5" width="9.7109375" style="12" customWidth="1"/>
    <col min="6" max="6" width="2.5703125" style="15" customWidth="1"/>
    <col min="7" max="7" width="10.7109375" style="13" customWidth="1"/>
    <col min="8" max="8" width="9.7109375" style="13" customWidth="1"/>
    <col min="9" max="9" width="9.7109375" style="14" customWidth="1"/>
    <col min="10" max="10" width="8.140625" style="7" customWidth="1"/>
    <col min="11" max="16384" width="9.140625" style="7"/>
  </cols>
  <sheetData>
    <row r="1" spans="1:9" ht="15.75" x14ac:dyDescent="0.25">
      <c r="A1" s="167" t="s">
        <v>103</v>
      </c>
      <c r="B1" s="168"/>
      <c r="C1" s="168"/>
      <c r="D1" s="168"/>
      <c r="E1" s="168"/>
      <c r="F1" s="168"/>
      <c r="G1" s="168"/>
      <c r="H1" s="168"/>
      <c r="I1" s="169"/>
    </row>
    <row r="2" spans="1:9" ht="25.5" x14ac:dyDescent="0.2">
      <c r="A2" s="84"/>
      <c r="B2" s="85"/>
      <c r="C2" s="86" t="s">
        <v>223</v>
      </c>
      <c r="D2" s="86" t="s">
        <v>98</v>
      </c>
      <c r="E2" s="86" t="s">
        <v>101</v>
      </c>
      <c r="F2" s="87"/>
      <c r="G2" s="88" t="s">
        <v>224</v>
      </c>
      <c r="H2" s="88" t="s">
        <v>99</v>
      </c>
      <c r="I2" s="89" t="s">
        <v>102</v>
      </c>
    </row>
    <row r="3" spans="1:9" x14ac:dyDescent="0.2">
      <c r="C3" s="8"/>
      <c r="D3" s="8"/>
      <c r="E3" s="8"/>
      <c r="F3" s="9"/>
      <c r="G3" s="10"/>
      <c r="H3" s="10"/>
      <c r="I3" s="10"/>
    </row>
    <row r="4" spans="1:9" s="16" customFormat="1" x14ac:dyDescent="0.2">
      <c r="A4" s="26" t="s">
        <v>0</v>
      </c>
      <c r="B4" s="26"/>
      <c r="C4" s="31">
        <f>SUM(C5:C18)</f>
        <v>5295.06</v>
      </c>
      <c r="D4" s="90">
        <f>SUM('Overall Budget'!G5)</f>
        <v>5423.76</v>
      </c>
      <c r="E4" s="90">
        <f t="shared" ref="E4:E18" si="0">SUM(D4-C4)</f>
        <v>128.69999999999982</v>
      </c>
      <c r="F4" s="91"/>
      <c r="G4" s="32">
        <f>SUM(G5:G18)</f>
        <v>164.28</v>
      </c>
      <c r="H4" s="92">
        <f>SUM('Overall Budget'!H5)</f>
        <v>208.53</v>
      </c>
      <c r="I4" s="92">
        <f t="shared" ref="I4:I18" si="1">SUM(H4-G4)</f>
        <v>44.25</v>
      </c>
    </row>
    <row r="5" spans="1:9" x14ac:dyDescent="0.2">
      <c r="A5" s="25"/>
      <c r="B5" s="25" t="s">
        <v>1</v>
      </c>
      <c r="C5" s="36">
        <v>473.75</v>
      </c>
      <c r="D5" s="93">
        <f>SUM('Overall Budget'!G6)</f>
        <v>473.75</v>
      </c>
      <c r="E5" s="93">
        <f t="shared" si="0"/>
        <v>0</v>
      </c>
      <c r="F5" s="94"/>
      <c r="G5" s="37">
        <v>0</v>
      </c>
      <c r="H5" s="95">
        <f>SUM('Overall Budget'!H6)</f>
        <v>0</v>
      </c>
      <c r="I5" s="95">
        <f t="shared" si="1"/>
        <v>0</v>
      </c>
    </row>
    <row r="6" spans="1:9" x14ac:dyDescent="0.2">
      <c r="A6" s="25"/>
      <c r="B6" s="25" t="s">
        <v>57</v>
      </c>
      <c r="C6" s="36">
        <v>0</v>
      </c>
      <c r="D6" s="93">
        <f>SUM('Overall Budget'!G7)</f>
        <v>0</v>
      </c>
      <c r="E6" s="93">
        <f t="shared" si="0"/>
        <v>0</v>
      </c>
      <c r="F6" s="94"/>
      <c r="G6" s="37">
        <v>0</v>
      </c>
      <c r="H6" s="95">
        <f>SUM('Overall Budget'!H7)</f>
        <v>0</v>
      </c>
      <c r="I6" s="95">
        <f t="shared" si="1"/>
        <v>0</v>
      </c>
    </row>
    <row r="7" spans="1:9" x14ac:dyDescent="0.2">
      <c r="A7" s="25"/>
      <c r="B7" s="25" t="s">
        <v>30</v>
      </c>
      <c r="C7" s="36">
        <v>0</v>
      </c>
      <c r="D7" s="93">
        <f>SUM('Overall Budget'!G8)</f>
        <v>0</v>
      </c>
      <c r="E7" s="93">
        <f t="shared" si="0"/>
        <v>0</v>
      </c>
      <c r="F7" s="94"/>
      <c r="G7" s="37">
        <v>107.5</v>
      </c>
      <c r="H7" s="95">
        <f>SUM('Overall Budget'!H8)</f>
        <v>107.5</v>
      </c>
      <c r="I7" s="95">
        <f t="shared" si="1"/>
        <v>0</v>
      </c>
    </row>
    <row r="8" spans="1:9" x14ac:dyDescent="0.2">
      <c r="A8" s="25"/>
      <c r="B8" s="25" t="s">
        <v>31</v>
      </c>
      <c r="C8" s="36">
        <v>0</v>
      </c>
      <c r="D8" s="93">
        <f>SUM('Overall Budget'!G9)</f>
        <v>0</v>
      </c>
      <c r="E8" s="93">
        <f t="shared" si="0"/>
        <v>0</v>
      </c>
      <c r="F8" s="94"/>
      <c r="G8" s="37">
        <v>0</v>
      </c>
      <c r="H8" s="95">
        <f>SUM('Overall Budget'!H9)</f>
        <v>0</v>
      </c>
      <c r="I8" s="95">
        <f t="shared" si="1"/>
        <v>0</v>
      </c>
    </row>
    <row r="9" spans="1:9" x14ac:dyDescent="0.2">
      <c r="A9" s="25"/>
      <c r="B9" s="25" t="s">
        <v>68</v>
      </c>
      <c r="C9" s="36">
        <v>370.84</v>
      </c>
      <c r="D9" s="93">
        <f>SUM('Overall Budget'!G10)</f>
        <v>414.23</v>
      </c>
      <c r="E9" s="93">
        <f t="shared" si="0"/>
        <v>43.390000000000043</v>
      </c>
      <c r="F9" s="94"/>
      <c r="G9" s="37">
        <v>31</v>
      </c>
      <c r="H9" s="95">
        <f>SUM('Overall Budget'!H10)</f>
        <v>75.25</v>
      </c>
      <c r="I9" s="95">
        <f t="shared" si="1"/>
        <v>44.25</v>
      </c>
    </row>
    <row r="10" spans="1:9" x14ac:dyDescent="0.2">
      <c r="A10" s="25"/>
      <c r="B10" s="25" t="s">
        <v>32</v>
      </c>
      <c r="C10" s="36">
        <v>0</v>
      </c>
      <c r="D10" s="93">
        <f>SUM('Overall Budget'!G11)</f>
        <v>44.25</v>
      </c>
      <c r="E10" s="93">
        <f t="shared" si="0"/>
        <v>44.25</v>
      </c>
      <c r="F10" s="94"/>
      <c r="G10" s="37">
        <v>0</v>
      </c>
      <c r="H10" s="95">
        <f>SUM('Overall Budget'!H11)</f>
        <v>0</v>
      </c>
      <c r="I10" s="95">
        <f t="shared" si="1"/>
        <v>0</v>
      </c>
    </row>
    <row r="11" spans="1:9" x14ac:dyDescent="0.2">
      <c r="A11" s="25"/>
      <c r="B11" s="25" t="s">
        <v>95</v>
      </c>
      <c r="C11" s="36">
        <v>2407.83</v>
      </c>
      <c r="D11" s="93">
        <f>SUM('Overall Budget'!G12)</f>
        <v>2407.83</v>
      </c>
      <c r="E11" s="93">
        <f t="shared" si="0"/>
        <v>0</v>
      </c>
      <c r="F11" s="94"/>
      <c r="G11" s="37">
        <v>0</v>
      </c>
      <c r="H11" s="95">
        <f>SUM('Overall Budget'!H12)</f>
        <v>0</v>
      </c>
      <c r="I11" s="95">
        <f t="shared" si="1"/>
        <v>0</v>
      </c>
    </row>
    <row r="12" spans="1:9" x14ac:dyDescent="0.2">
      <c r="A12" s="25"/>
      <c r="B12" s="25" t="s">
        <v>113</v>
      </c>
      <c r="C12" s="36">
        <v>180.61</v>
      </c>
      <c r="D12" s="93">
        <f>SUM('Overall Budget'!G13)</f>
        <v>180.61</v>
      </c>
      <c r="E12" s="93">
        <f t="shared" ref="E12" si="2">SUM(D12-C12)</f>
        <v>0</v>
      </c>
      <c r="F12" s="94"/>
      <c r="G12" s="37">
        <v>0</v>
      </c>
      <c r="H12" s="95">
        <f>SUM('Overall Budget'!H13)</f>
        <v>0</v>
      </c>
      <c r="I12" s="95">
        <f t="shared" ref="I12" si="3">SUM(H12-G12)</f>
        <v>0</v>
      </c>
    </row>
    <row r="13" spans="1:9" x14ac:dyDescent="0.2">
      <c r="A13" s="25"/>
      <c r="B13" s="25" t="s">
        <v>3</v>
      </c>
      <c r="C13" s="36">
        <v>0</v>
      </c>
      <c r="D13" s="93">
        <f>SUM('Overall Budget'!G13)</f>
        <v>180.61</v>
      </c>
      <c r="E13" s="93">
        <f t="shared" si="0"/>
        <v>180.61</v>
      </c>
      <c r="F13" s="94"/>
      <c r="G13" s="37">
        <v>0</v>
      </c>
      <c r="H13" s="95">
        <f>SUM('Overall Budget'!H13)</f>
        <v>0</v>
      </c>
      <c r="I13" s="95">
        <f t="shared" si="1"/>
        <v>0</v>
      </c>
    </row>
    <row r="14" spans="1:9" x14ac:dyDescent="0.2">
      <c r="A14" s="25"/>
      <c r="B14" s="25" t="s">
        <v>4</v>
      </c>
      <c r="C14" s="36">
        <v>34.74</v>
      </c>
      <c r="D14" s="93">
        <f>SUM('Overall Budget'!G15)</f>
        <v>42.07</v>
      </c>
      <c r="E14" s="93">
        <f t="shared" si="0"/>
        <v>7.3299999999999983</v>
      </c>
      <c r="F14" s="94"/>
      <c r="G14" s="37">
        <v>0</v>
      </c>
      <c r="H14" s="95">
        <f>SUM('Overall Budget'!H15)</f>
        <v>0</v>
      </c>
      <c r="I14" s="95">
        <f t="shared" si="1"/>
        <v>0</v>
      </c>
    </row>
    <row r="15" spans="1:9" x14ac:dyDescent="0.2">
      <c r="A15" s="25"/>
      <c r="B15" s="25" t="s">
        <v>5</v>
      </c>
      <c r="C15" s="36">
        <v>277.82</v>
      </c>
      <c r="D15" s="93">
        <f>SUM('Overall Budget'!G16)</f>
        <v>277.82</v>
      </c>
      <c r="E15" s="93">
        <f t="shared" si="0"/>
        <v>0</v>
      </c>
      <c r="F15" s="94"/>
      <c r="G15" s="37">
        <v>3.78</v>
      </c>
      <c r="H15" s="95">
        <f>SUM('Overall Budget'!H16)</f>
        <v>3.78</v>
      </c>
      <c r="I15" s="95">
        <f t="shared" si="1"/>
        <v>0</v>
      </c>
    </row>
    <row r="16" spans="1:9" x14ac:dyDescent="0.2">
      <c r="A16" s="25"/>
      <c r="B16" s="25" t="s">
        <v>6</v>
      </c>
      <c r="C16" s="36">
        <v>769.63</v>
      </c>
      <c r="D16" s="93">
        <f>SUM('Overall Budget'!G17)</f>
        <v>769.63</v>
      </c>
      <c r="E16" s="93">
        <f t="shared" si="0"/>
        <v>0</v>
      </c>
      <c r="F16" s="94"/>
      <c r="G16" s="37">
        <v>0</v>
      </c>
      <c r="H16" s="95">
        <f>SUM('Overall Budget'!H17)</f>
        <v>0</v>
      </c>
      <c r="I16" s="95">
        <f t="shared" si="1"/>
        <v>0</v>
      </c>
    </row>
    <row r="17" spans="1:12" x14ac:dyDescent="0.2">
      <c r="A17" s="25"/>
      <c r="B17" s="25" t="s">
        <v>7</v>
      </c>
      <c r="C17" s="36">
        <v>384.84</v>
      </c>
      <c r="D17" s="93">
        <f>SUM('Overall Budget'!G18)</f>
        <v>418.57</v>
      </c>
      <c r="E17" s="93">
        <f t="shared" si="0"/>
        <v>33.730000000000018</v>
      </c>
      <c r="F17" s="94"/>
      <c r="G17" s="37">
        <v>0</v>
      </c>
      <c r="H17" s="95">
        <f>SUM('Overall Budget'!H18)</f>
        <v>0</v>
      </c>
      <c r="I17" s="95">
        <f t="shared" si="1"/>
        <v>0</v>
      </c>
    </row>
    <row r="18" spans="1:12" x14ac:dyDescent="0.2">
      <c r="A18" s="25"/>
      <c r="B18" s="25" t="s">
        <v>8</v>
      </c>
      <c r="C18" s="36">
        <v>395</v>
      </c>
      <c r="D18" s="93">
        <f>SUM('Overall Budget'!G19)</f>
        <v>395</v>
      </c>
      <c r="E18" s="93">
        <f t="shared" si="0"/>
        <v>0</v>
      </c>
      <c r="F18" s="94"/>
      <c r="G18" s="37">
        <v>22</v>
      </c>
      <c r="H18" s="95">
        <f>SUM('Overall Budget'!H19)</f>
        <v>22</v>
      </c>
      <c r="I18" s="95">
        <f t="shared" si="1"/>
        <v>0</v>
      </c>
    </row>
    <row r="19" spans="1:12" x14ac:dyDescent="0.2">
      <c r="A19" s="25"/>
      <c r="B19" s="25"/>
      <c r="C19" s="36"/>
      <c r="D19" s="93"/>
      <c r="E19" s="96"/>
      <c r="F19" s="94"/>
      <c r="G19" s="37"/>
      <c r="H19" s="95"/>
      <c r="I19" s="97"/>
    </row>
    <row r="20" spans="1:12" x14ac:dyDescent="0.2">
      <c r="A20" s="26" t="s">
        <v>41</v>
      </c>
      <c r="B20" s="26"/>
      <c r="C20" s="31">
        <f>SUM(C21:C22)</f>
        <v>12557.39</v>
      </c>
      <c r="D20" s="90">
        <f>SUM('Overall Budget'!G21)</f>
        <v>13414.39</v>
      </c>
      <c r="E20" s="90">
        <f>SUM(D20-C20)</f>
        <v>857</v>
      </c>
      <c r="F20" s="50"/>
      <c r="G20" s="32">
        <f>SUM(G21:G22)</f>
        <v>0</v>
      </c>
      <c r="H20" s="92">
        <f>SUM('Overall Budget'!H21)</f>
        <v>0</v>
      </c>
      <c r="I20" s="92">
        <f>SUM(H20-G20)</f>
        <v>0</v>
      </c>
    </row>
    <row r="21" spans="1:12" s="17" customFormat="1" x14ac:dyDescent="0.2">
      <c r="A21" s="25"/>
      <c r="B21" s="25" t="s">
        <v>109</v>
      </c>
      <c r="C21" s="36">
        <v>8784.17</v>
      </c>
      <c r="D21" s="93">
        <f>SUM('Overall Budget'!G22)</f>
        <v>9641.17</v>
      </c>
      <c r="E21" s="93">
        <f>SUM(D21-C21)</f>
        <v>857</v>
      </c>
      <c r="F21" s="94"/>
      <c r="G21" s="37">
        <v>0</v>
      </c>
      <c r="H21" s="95">
        <f>SUM('Overall Budget'!H22)</f>
        <v>0</v>
      </c>
      <c r="I21" s="97">
        <f>SUM(H21-G21)</f>
        <v>0</v>
      </c>
      <c r="L21" s="7"/>
    </row>
    <row r="22" spans="1:12" s="17" customFormat="1" x14ac:dyDescent="0.2">
      <c r="A22" s="25"/>
      <c r="B22" s="25" t="s">
        <v>110</v>
      </c>
      <c r="C22" s="36">
        <v>3773.22</v>
      </c>
      <c r="D22" s="93">
        <f>SUM('Overall Budget'!G23)</f>
        <v>3773.22</v>
      </c>
      <c r="E22" s="93">
        <f>SUM(D22-C22)</f>
        <v>0</v>
      </c>
      <c r="F22" s="94"/>
      <c r="G22" s="37">
        <v>0</v>
      </c>
      <c r="H22" s="95">
        <f>SUM('Overall Budget'!H23)</f>
        <v>0</v>
      </c>
      <c r="I22" s="97">
        <f>SUM(H22-G22)</f>
        <v>0</v>
      </c>
      <c r="L22" s="7"/>
    </row>
    <row r="23" spans="1:12" x14ac:dyDescent="0.2">
      <c r="A23" s="25"/>
      <c r="B23" s="25"/>
      <c r="C23" s="36"/>
      <c r="D23" s="93"/>
      <c r="E23" s="96"/>
      <c r="F23" s="94"/>
      <c r="G23" s="37"/>
      <c r="H23" s="95"/>
      <c r="I23" s="97"/>
      <c r="L23" s="17"/>
    </row>
    <row r="24" spans="1:12" x14ac:dyDescent="0.2">
      <c r="A24" s="26" t="s">
        <v>10</v>
      </c>
      <c r="B24" s="26"/>
      <c r="C24" s="31">
        <v>100</v>
      </c>
      <c r="D24" s="90">
        <f>SUM('Overall Budget'!G25)</f>
        <v>100</v>
      </c>
      <c r="E24" s="90">
        <f>SUM(D24-C24)</f>
        <v>0</v>
      </c>
      <c r="F24" s="50"/>
      <c r="G24" s="32">
        <v>0</v>
      </c>
      <c r="H24" s="92">
        <f>SUM('Overall Budget'!H25)</f>
        <v>0</v>
      </c>
      <c r="I24" s="92">
        <f>SUM(H24-G24)</f>
        <v>0</v>
      </c>
    </row>
    <row r="25" spans="1:12" s="17" customFormat="1" x14ac:dyDescent="0.2">
      <c r="A25" s="25"/>
      <c r="B25" s="25"/>
      <c r="C25" s="36"/>
      <c r="D25" s="93"/>
      <c r="E25" s="96"/>
      <c r="F25" s="94"/>
      <c r="G25" s="37"/>
      <c r="H25" s="95"/>
      <c r="I25" s="97"/>
      <c r="L25" s="7"/>
    </row>
    <row r="26" spans="1:12" x14ac:dyDescent="0.2">
      <c r="A26" s="26" t="s">
        <v>23</v>
      </c>
      <c r="B26" s="26"/>
      <c r="C26" s="31">
        <v>0</v>
      </c>
      <c r="D26" s="90">
        <f>SUM('Overall Budget'!G27)</f>
        <v>0</v>
      </c>
      <c r="E26" s="90">
        <f>SUM(D26-C26)</f>
        <v>0</v>
      </c>
      <c r="F26" s="50"/>
      <c r="G26" s="32">
        <v>0</v>
      </c>
      <c r="H26" s="92">
        <f>SUM('Overall Budget'!H27)</f>
        <v>0</v>
      </c>
      <c r="I26" s="92">
        <f>SUM(H26-G26)</f>
        <v>0</v>
      </c>
      <c r="L26" s="17"/>
    </row>
    <row r="27" spans="1:12" s="17" customFormat="1" x14ac:dyDescent="0.2">
      <c r="A27" s="25"/>
      <c r="B27" s="25"/>
      <c r="C27" s="36"/>
      <c r="D27" s="93"/>
      <c r="E27" s="96"/>
      <c r="F27" s="94"/>
      <c r="G27" s="37"/>
      <c r="H27" s="95"/>
      <c r="I27" s="97"/>
      <c r="L27" s="7"/>
    </row>
    <row r="28" spans="1:12" x14ac:dyDescent="0.2">
      <c r="A28" s="26" t="s">
        <v>27</v>
      </c>
      <c r="B28" s="45"/>
      <c r="C28" s="31">
        <v>0</v>
      </c>
      <c r="D28" s="90">
        <f>SUM('Overall Budget'!G29)</f>
        <v>0</v>
      </c>
      <c r="E28" s="90">
        <f>SUM(D28-C28)</f>
        <v>0</v>
      </c>
      <c r="F28" s="50"/>
      <c r="G28" s="32">
        <v>0</v>
      </c>
      <c r="H28" s="92">
        <f>SUM('Overall Budget'!H29)</f>
        <v>0</v>
      </c>
      <c r="I28" s="92">
        <f>SUM(H28-G28)</f>
        <v>0</v>
      </c>
      <c r="L28" s="17"/>
    </row>
    <row r="29" spans="1:12" s="17" customFormat="1" x14ac:dyDescent="0.2">
      <c r="A29" s="25"/>
      <c r="B29" s="25"/>
      <c r="C29" s="36"/>
      <c r="D29" s="93"/>
      <c r="E29" s="96"/>
      <c r="F29" s="94"/>
      <c r="G29" s="37"/>
      <c r="H29" s="95"/>
      <c r="I29" s="97"/>
      <c r="L29" s="7"/>
    </row>
    <row r="30" spans="1:12" x14ac:dyDescent="0.2">
      <c r="A30" s="26" t="s">
        <v>26</v>
      </c>
      <c r="B30" s="26"/>
      <c r="C30" s="31">
        <v>0</v>
      </c>
      <c r="D30" s="90">
        <f>SUM('Overall Budget'!G31)</f>
        <v>0</v>
      </c>
      <c r="E30" s="90">
        <f>SUM(D30-C30)</f>
        <v>0</v>
      </c>
      <c r="F30" s="50"/>
      <c r="G30" s="32">
        <v>0</v>
      </c>
      <c r="H30" s="92">
        <f>SUM('Overall Budget'!H31)</f>
        <v>0</v>
      </c>
      <c r="I30" s="92">
        <f>SUM(H30-G30)</f>
        <v>0</v>
      </c>
      <c r="L30" s="17"/>
    </row>
    <row r="31" spans="1:12" s="17" customFormat="1" x14ac:dyDescent="0.2">
      <c r="A31" s="46"/>
      <c r="B31" s="46"/>
      <c r="C31" s="49"/>
      <c r="D31" s="93"/>
      <c r="E31" s="96"/>
      <c r="F31" s="94"/>
      <c r="G31" s="41"/>
      <c r="H31" s="95"/>
      <c r="I31" s="97"/>
      <c r="L31" s="7"/>
    </row>
    <row r="32" spans="1:12" x14ac:dyDescent="0.2">
      <c r="A32" s="26" t="s">
        <v>15</v>
      </c>
      <c r="B32" s="26"/>
      <c r="C32" s="31">
        <v>0</v>
      </c>
      <c r="D32" s="90">
        <f>SUM('Overall Budget'!G33)</f>
        <v>0</v>
      </c>
      <c r="E32" s="90">
        <f>SUM(D32-C32)</f>
        <v>0</v>
      </c>
      <c r="F32" s="50"/>
      <c r="G32" s="32">
        <v>0</v>
      </c>
      <c r="H32" s="92">
        <f>SUM('Overall Budget'!H33)</f>
        <v>0</v>
      </c>
      <c r="I32" s="92">
        <f>SUM(H32-G32)</f>
        <v>0</v>
      </c>
      <c r="L32" s="17"/>
    </row>
    <row r="33" spans="1:12" s="17" customFormat="1" x14ac:dyDescent="0.2">
      <c r="A33" s="46"/>
      <c r="B33" s="46"/>
      <c r="C33" s="49"/>
      <c r="D33" s="93"/>
      <c r="E33" s="96"/>
      <c r="F33" s="94"/>
      <c r="G33" s="41"/>
      <c r="H33" s="95"/>
      <c r="I33" s="97"/>
      <c r="L33" s="7"/>
    </row>
    <row r="34" spans="1:12" x14ac:dyDescent="0.2">
      <c r="A34" s="26" t="s">
        <v>38</v>
      </c>
      <c r="B34" s="26"/>
      <c r="C34" s="31">
        <f>SUM(C35:C36)</f>
        <v>63.86</v>
      </c>
      <c r="D34" s="90">
        <f>SUM('Overall Budget'!G35)</f>
        <v>124.74</v>
      </c>
      <c r="E34" s="90">
        <f>SUM(D34-C34)</f>
        <v>60.879999999999995</v>
      </c>
      <c r="F34" s="50"/>
      <c r="G34" s="32">
        <f>SUM(G35:G36)</f>
        <v>46.98</v>
      </c>
      <c r="H34" s="92">
        <f>SUM('Overall Budget'!H35)</f>
        <v>60.88</v>
      </c>
      <c r="I34" s="92">
        <f>SUM(H34-G34)</f>
        <v>13.900000000000006</v>
      </c>
      <c r="L34" s="17"/>
    </row>
    <row r="35" spans="1:12" s="17" customFormat="1" x14ac:dyDescent="0.2">
      <c r="A35" s="46"/>
      <c r="B35" s="25" t="s">
        <v>39</v>
      </c>
      <c r="C35" s="36">
        <v>34.92</v>
      </c>
      <c r="D35" s="93">
        <f>SUM('Overall Budget'!G36)</f>
        <v>70.13</v>
      </c>
      <c r="E35" s="93">
        <f>SUM(D35-C35)</f>
        <v>35.209999999999994</v>
      </c>
      <c r="F35" s="94"/>
      <c r="G35" s="37">
        <v>27.08</v>
      </c>
      <c r="H35" s="95">
        <f>SUM('Overall Budget'!H36)</f>
        <v>35.21</v>
      </c>
      <c r="I35" s="95">
        <f>SUM(H35-G35)</f>
        <v>8.1300000000000026</v>
      </c>
      <c r="L35" s="7"/>
    </row>
    <row r="36" spans="1:12" x14ac:dyDescent="0.2">
      <c r="A36" s="46"/>
      <c r="B36" s="25" t="s">
        <v>40</v>
      </c>
      <c r="C36" s="36">
        <v>28.94</v>
      </c>
      <c r="D36" s="93">
        <f>SUM('Overall Budget'!G37)</f>
        <v>54.61</v>
      </c>
      <c r="E36" s="93">
        <f>SUM(D36-C36)</f>
        <v>25.669999999999998</v>
      </c>
      <c r="F36" s="94"/>
      <c r="G36" s="37">
        <v>19.899999999999999</v>
      </c>
      <c r="H36" s="95">
        <f>SUM('Overall Budget'!H37)</f>
        <v>25.67</v>
      </c>
      <c r="I36" s="95">
        <f>SUM(H36-G36)</f>
        <v>5.7700000000000031</v>
      </c>
      <c r="L36" s="17"/>
    </row>
    <row r="37" spans="1:12" x14ac:dyDescent="0.2">
      <c r="A37" s="46"/>
      <c r="B37" s="25"/>
      <c r="C37" s="36"/>
      <c r="D37" s="93"/>
      <c r="E37" s="96"/>
      <c r="F37" s="94"/>
      <c r="G37" s="37"/>
      <c r="H37" s="95"/>
      <c r="I37" s="97"/>
    </row>
    <row r="38" spans="1:12" x14ac:dyDescent="0.2">
      <c r="A38" s="26" t="s">
        <v>104</v>
      </c>
      <c r="B38" s="26"/>
      <c r="C38" s="31">
        <v>4976.41</v>
      </c>
      <c r="D38" s="90">
        <f>SUM('Overall Budget'!G39)</f>
        <v>9667.39</v>
      </c>
      <c r="E38" s="90">
        <f>SUM(D38-C38)</f>
        <v>4690.9799999999996</v>
      </c>
      <c r="F38" s="50"/>
      <c r="G38" s="32">
        <v>4587.32</v>
      </c>
      <c r="H38" s="92">
        <f>SUM('Overall Budget'!H39)</f>
        <v>4690.9799999999996</v>
      </c>
      <c r="I38" s="92">
        <f>SUM(H38-G38)</f>
        <v>103.65999999999985</v>
      </c>
    </row>
    <row r="39" spans="1:12" s="17" customFormat="1" x14ac:dyDescent="0.2">
      <c r="A39" s="25"/>
      <c r="B39" s="25"/>
      <c r="C39" s="36"/>
      <c r="D39" s="93"/>
      <c r="E39" s="96"/>
      <c r="F39" s="94"/>
      <c r="G39" s="37"/>
      <c r="H39" s="95"/>
      <c r="I39" s="97"/>
      <c r="L39" s="7"/>
    </row>
    <row r="40" spans="1:12" x14ac:dyDescent="0.2">
      <c r="A40" s="26" t="s">
        <v>12</v>
      </c>
      <c r="B40" s="45"/>
      <c r="C40" s="31">
        <v>0</v>
      </c>
      <c r="D40" s="90">
        <f>SUM('Overall Budget'!G41)</f>
        <v>0</v>
      </c>
      <c r="E40" s="90">
        <f>SUM(D40-C40)</f>
        <v>0</v>
      </c>
      <c r="F40" s="50"/>
      <c r="G40" s="32">
        <v>0</v>
      </c>
      <c r="H40" s="92">
        <f>SUM('Overall Budget'!H41)</f>
        <v>0</v>
      </c>
      <c r="I40" s="92">
        <f>SUM(H40-G40)</f>
        <v>0</v>
      </c>
      <c r="L40" s="17"/>
    </row>
    <row r="41" spans="1:12" s="17" customFormat="1" x14ac:dyDescent="0.2">
      <c r="A41" s="25"/>
      <c r="B41" s="25"/>
      <c r="C41" s="36"/>
      <c r="D41" s="93"/>
      <c r="E41" s="96"/>
      <c r="F41" s="94"/>
      <c r="G41" s="37"/>
      <c r="H41" s="95"/>
      <c r="I41" s="97"/>
      <c r="L41" s="7"/>
    </row>
    <row r="42" spans="1:12" x14ac:dyDescent="0.2">
      <c r="A42" s="26" t="s">
        <v>11</v>
      </c>
      <c r="B42" s="26"/>
      <c r="C42" s="31">
        <v>0</v>
      </c>
      <c r="D42" s="90">
        <f>SUM('Overall Budget'!G43)</f>
        <v>0</v>
      </c>
      <c r="E42" s="90">
        <f>SUM(D42-C42)</f>
        <v>0</v>
      </c>
      <c r="F42" s="50"/>
      <c r="G42" s="32">
        <v>0</v>
      </c>
      <c r="H42" s="92">
        <f>SUM('Overall Budget'!H43)</f>
        <v>0</v>
      </c>
      <c r="I42" s="92">
        <f>SUM(H42-G42)</f>
        <v>0</v>
      </c>
      <c r="L42" s="17"/>
    </row>
    <row r="43" spans="1:12" s="17" customFormat="1" x14ac:dyDescent="0.2">
      <c r="A43" s="25"/>
      <c r="B43" s="25"/>
      <c r="C43" s="36"/>
      <c r="D43" s="93"/>
      <c r="E43" s="96"/>
      <c r="F43" s="94"/>
      <c r="G43" s="37"/>
      <c r="H43" s="95"/>
      <c r="I43" s="97"/>
      <c r="L43" s="7"/>
    </row>
    <row r="44" spans="1:12" x14ac:dyDescent="0.2">
      <c r="A44" s="26" t="s">
        <v>24</v>
      </c>
      <c r="B44" s="26"/>
      <c r="C44" s="31">
        <v>0</v>
      </c>
      <c r="D44" s="90">
        <f>SUM('Overall Budget'!G45)</f>
        <v>0</v>
      </c>
      <c r="E44" s="90">
        <f>SUM(D44-C44)</f>
        <v>0</v>
      </c>
      <c r="F44" s="50"/>
      <c r="G44" s="32">
        <v>0</v>
      </c>
      <c r="H44" s="92">
        <f>SUM('Overall Budget'!H45)</f>
        <v>0</v>
      </c>
      <c r="I44" s="92">
        <f>SUM(H44-G44)</f>
        <v>0</v>
      </c>
      <c r="L44" s="17"/>
    </row>
    <row r="45" spans="1:12" s="17" customFormat="1" x14ac:dyDescent="0.2">
      <c r="A45" s="25"/>
      <c r="B45" s="25"/>
      <c r="C45" s="36"/>
      <c r="D45" s="93"/>
      <c r="E45" s="96"/>
      <c r="F45" s="94"/>
      <c r="G45" s="37"/>
      <c r="H45" s="95"/>
      <c r="I45" s="97"/>
      <c r="L45" s="7"/>
    </row>
    <row r="46" spans="1:12" x14ac:dyDescent="0.2">
      <c r="A46" s="26" t="s">
        <v>25</v>
      </c>
      <c r="B46" s="26"/>
      <c r="C46" s="31">
        <v>0</v>
      </c>
      <c r="D46" s="90">
        <f>SUM('Overall Budget'!G47)</f>
        <v>0</v>
      </c>
      <c r="E46" s="90">
        <f>SUM(D46-C46)</f>
        <v>0</v>
      </c>
      <c r="F46" s="50"/>
      <c r="G46" s="32">
        <v>0</v>
      </c>
      <c r="H46" s="92">
        <f>SUM('Overall Budget'!H47)</f>
        <v>0</v>
      </c>
      <c r="I46" s="92">
        <f>SUM(H46-G46)</f>
        <v>0</v>
      </c>
      <c r="L46" s="17"/>
    </row>
    <row r="47" spans="1:12" s="17" customFormat="1" x14ac:dyDescent="0.2">
      <c r="A47" s="46"/>
      <c r="B47" s="46"/>
      <c r="C47" s="49"/>
      <c r="D47" s="93"/>
      <c r="E47" s="96"/>
      <c r="F47" s="94"/>
      <c r="G47" s="41"/>
      <c r="H47" s="95"/>
      <c r="I47" s="97"/>
      <c r="L47" s="7"/>
    </row>
    <row r="48" spans="1:12" x14ac:dyDescent="0.2">
      <c r="A48" s="26" t="s">
        <v>13</v>
      </c>
      <c r="B48" s="26"/>
      <c r="C48" s="31">
        <f>SUM(C49:C50)</f>
        <v>1150</v>
      </c>
      <c r="D48" s="90">
        <f>SUM('Overall Budget'!G49)</f>
        <v>1280</v>
      </c>
      <c r="E48" s="90">
        <f>SUM(D48-C48)</f>
        <v>130</v>
      </c>
      <c r="F48" s="50"/>
      <c r="G48" s="32">
        <f>SUM(G49:G50)</f>
        <v>0</v>
      </c>
      <c r="H48" s="92">
        <f>SUM('Overall Budget'!H49)</f>
        <v>0</v>
      </c>
      <c r="I48" s="92">
        <f>SUM(H48-G48)</f>
        <v>0</v>
      </c>
      <c r="L48" s="17"/>
    </row>
    <row r="49" spans="1:12" x14ac:dyDescent="0.2">
      <c r="A49" s="46"/>
      <c r="B49" s="25" t="s">
        <v>44</v>
      </c>
      <c r="C49" s="36">
        <v>1150</v>
      </c>
      <c r="D49" s="93">
        <f>SUM('Overall Budget'!G50)</f>
        <v>1280</v>
      </c>
      <c r="E49" s="93">
        <f>SUM(D49-C49)</f>
        <v>130</v>
      </c>
      <c r="F49" s="94"/>
      <c r="G49" s="37">
        <v>0</v>
      </c>
      <c r="H49" s="95">
        <f>SUM('Overall Budget'!H50)</f>
        <v>0</v>
      </c>
      <c r="I49" s="95">
        <f>SUM(H49-G49)</f>
        <v>0</v>
      </c>
    </row>
    <row r="50" spans="1:12" s="17" customFormat="1" x14ac:dyDescent="0.2">
      <c r="A50" s="25"/>
      <c r="B50" s="25" t="s">
        <v>45</v>
      </c>
      <c r="C50" s="36">
        <v>0</v>
      </c>
      <c r="D50" s="93">
        <f>SUM('Overall Budget'!G51)</f>
        <v>0</v>
      </c>
      <c r="E50" s="93">
        <f>SUM(D50-C50)</f>
        <v>0</v>
      </c>
      <c r="F50" s="94"/>
      <c r="G50" s="37">
        <v>0</v>
      </c>
      <c r="H50" s="95">
        <f>SUM('Overall Budget'!H51)</f>
        <v>0</v>
      </c>
      <c r="I50" s="95">
        <f>SUM(H50-G50)</f>
        <v>0</v>
      </c>
      <c r="L50" s="7"/>
    </row>
    <row r="51" spans="1:12" x14ac:dyDescent="0.2">
      <c r="A51" s="25"/>
      <c r="B51" s="25"/>
      <c r="C51" s="36"/>
      <c r="D51" s="93"/>
      <c r="E51" s="96"/>
      <c r="F51" s="94"/>
      <c r="G51" s="37"/>
      <c r="H51" s="95"/>
      <c r="I51" s="97"/>
      <c r="L51" s="17"/>
    </row>
    <row r="52" spans="1:12" x14ac:dyDescent="0.2">
      <c r="A52" s="26" t="s">
        <v>14</v>
      </c>
      <c r="B52" s="26"/>
      <c r="C52" s="31">
        <f>SUM(C53:C57)</f>
        <v>849.38</v>
      </c>
      <c r="D52" s="90">
        <f>SUM('Overall Budget'!G53)</f>
        <v>873.37</v>
      </c>
      <c r="E52" s="90">
        <f t="shared" ref="E52:E56" si="4">SUM(D52-C52)</f>
        <v>23.990000000000009</v>
      </c>
      <c r="F52" s="50"/>
      <c r="G52" s="32">
        <f>SUM(G53:G57)</f>
        <v>1789.8</v>
      </c>
      <c r="H52" s="92">
        <f>SUM('Overall Budget'!H53)</f>
        <v>1789.8</v>
      </c>
      <c r="I52" s="92">
        <f t="shared" ref="I52:I56" si="5">SUM(H52-G52)</f>
        <v>0</v>
      </c>
    </row>
    <row r="53" spans="1:12" x14ac:dyDescent="0.2">
      <c r="A53" s="53"/>
      <c r="B53" s="53" t="s">
        <v>121</v>
      </c>
      <c r="C53" s="36">
        <v>70.900000000000006</v>
      </c>
      <c r="D53" s="93">
        <f>SUM('Overall Budget'!G54)</f>
        <v>70.900000000000006</v>
      </c>
      <c r="E53" s="93">
        <f t="shared" si="4"/>
        <v>0</v>
      </c>
      <c r="F53" s="94"/>
      <c r="G53" s="37">
        <v>0</v>
      </c>
      <c r="H53" s="95">
        <f>SUM('Overall Budget'!H54)</f>
        <v>70.900000000000006</v>
      </c>
      <c r="I53" s="95">
        <f t="shared" si="5"/>
        <v>70.900000000000006</v>
      </c>
    </row>
    <row r="54" spans="1:12" x14ac:dyDescent="0.2">
      <c r="A54" s="25"/>
      <c r="B54" s="25" t="s">
        <v>33</v>
      </c>
      <c r="C54" s="36">
        <v>44.8</v>
      </c>
      <c r="D54" s="93">
        <f>SUM('Overall Budget'!G55)</f>
        <v>44.8</v>
      </c>
      <c r="E54" s="93">
        <f t="shared" si="4"/>
        <v>0</v>
      </c>
      <c r="F54" s="94"/>
      <c r="G54" s="37">
        <v>1614.8</v>
      </c>
      <c r="H54" s="95">
        <f>SUM('Overall Budget'!H55)</f>
        <v>786.23</v>
      </c>
      <c r="I54" s="95">
        <f t="shared" si="5"/>
        <v>-828.56999999999994</v>
      </c>
    </row>
    <row r="55" spans="1:12" s="17" customFormat="1" x14ac:dyDescent="0.2">
      <c r="A55" s="25"/>
      <c r="B55" s="25" t="s">
        <v>48</v>
      </c>
      <c r="C55" s="36">
        <v>403.67</v>
      </c>
      <c r="D55" s="93">
        <f>SUM('Overall Budget'!G56)</f>
        <v>403.67</v>
      </c>
      <c r="E55" s="93">
        <f t="shared" si="4"/>
        <v>0</v>
      </c>
      <c r="F55" s="94"/>
      <c r="G55" s="37">
        <v>0</v>
      </c>
      <c r="H55" s="95">
        <f>SUM('Overall Budget'!H56)</f>
        <v>403.67</v>
      </c>
      <c r="I55" s="95">
        <f t="shared" si="5"/>
        <v>403.67</v>
      </c>
      <c r="L55" s="7"/>
    </row>
    <row r="56" spans="1:12" s="17" customFormat="1" x14ac:dyDescent="0.2">
      <c r="A56" s="25"/>
      <c r="B56" s="25" t="s">
        <v>124</v>
      </c>
      <c r="C56" s="36">
        <v>0</v>
      </c>
      <c r="D56" s="93">
        <f>SUM('Overall Budget'!G57)</f>
        <v>0</v>
      </c>
      <c r="E56" s="93">
        <f t="shared" si="4"/>
        <v>0</v>
      </c>
      <c r="F56" s="94"/>
      <c r="G56" s="37">
        <v>175</v>
      </c>
      <c r="H56" s="95">
        <f>SUM('Overall Budget'!H57)</f>
        <v>175</v>
      </c>
      <c r="I56" s="95">
        <f t="shared" si="5"/>
        <v>0</v>
      </c>
      <c r="L56" s="7"/>
    </row>
    <row r="57" spans="1:12" x14ac:dyDescent="0.2">
      <c r="A57" s="25"/>
      <c r="B57" s="25" t="s">
        <v>47</v>
      </c>
      <c r="C57" s="36">
        <v>330.01</v>
      </c>
      <c r="D57" s="93">
        <f>SUM('Overall Budget'!G58)</f>
        <v>354</v>
      </c>
      <c r="E57" s="93">
        <f>SUM(D57-C57)</f>
        <v>23.990000000000009</v>
      </c>
      <c r="F57" s="94"/>
      <c r="G57" s="37">
        <v>0</v>
      </c>
      <c r="H57" s="95">
        <f>SUM('Overall Budget'!H58)</f>
        <v>354</v>
      </c>
      <c r="I57" s="95">
        <f>SUM(H57-G57)</f>
        <v>354</v>
      </c>
      <c r="L57" s="17"/>
    </row>
    <row r="58" spans="1:12" x14ac:dyDescent="0.2">
      <c r="A58" s="25"/>
      <c r="B58" s="25"/>
      <c r="C58" s="34"/>
      <c r="D58" s="93"/>
      <c r="E58" s="96"/>
      <c r="F58" s="94"/>
      <c r="G58" s="35"/>
      <c r="H58" s="95"/>
      <c r="I58" s="97"/>
    </row>
    <row r="59" spans="1:12" x14ac:dyDescent="0.2">
      <c r="A59" s="26" t="s">
        <v>96</v>
      </c>
      <c r="B59" s="26"/>
      <c r="C59" s="31">
        <f>SUM(C60:C78)</f>
        <v>10220.250000000002</v>
      </c>
      <c r="D59" s="90">
        <f>SUM('Overall Budget'!G60)</f>
        <v>10926.450000000003</v>
      </c>
      <c r="E59" s="90">
        <f t="shared" ref="E59:E67" si="6">SUM(D59-C59)</f>
        <v>706.20000000000073</v>
      </c>
      <c r="F59" s="50"/>
      <c r="G59" s="32">
        <f>SUM(G60:G78)</f>
        <v>946.85</v>
      </c>
      <c r="H59" s="92">
        <f>SUM('Overall Budget'!H60)</f>
        <v>1003.1</v>
      </c>
      <c r="I59" s="92">
        <f>SUM(H59-G60)</f>
        <v>1003.1</v>
      </c>
    </row>
    <row r="60" spans="1:12" x14ac:dyDescent="0.2">
      <c r="A60" s="25"/>
      <c r="B60" s="25" t="s">
        <v>81</v>
      </c>
      <c r="C60" s="36">
        <v>0</v>
      </c>
      <c r="D60" s="93">
        <f>SUM('Overall Budget'!G61)</f>
        <v>0</v>
      </c>
      <c r="E60" s="93">
        <f t="shared" si="6"/>
        <v>0</v>
      </c>
      <c r="F60" s="94"/>
      <c r="G60" s="37">
        <v>0</v>
      </c>
      <c r="H60" s="95">
        <f>SUM('Overall Budget'!H61)</f>
        <v>0</v>
      </c>
      <c r="I60" s="95">
        <f t="shared" ref="I60:I67" si="7">SUM(H60-G60)</f>
        <v>0</v>
      </c>
    </row>
    <row r="61" spans="1:12" s="17" customFormat="1" x14ac:dyDescent="0.2">
      <c r="A61" s="25"/>
      <c r="B61" s="25" t="s">
        <v>82</v>
      </c>
      <c r="C61" s="36">
        <v>648.78</v>
      </c>
      <c r="D61" s="93">
        <f>SUM('Overall Budget'!G62)</f>
        <v>707.76</v>
      </c>
      <c r="E61" s="93">
        <f t="shared" si="6"/>
        <v>58.980000000000018</v>
      </c>
      <c r="F61" s="94"/>
      <c r="G61" s="37">
        <v>0</v>
      </c>
      <c r="H61" s="95">
        <f>SUM('Overall Budget'!H62)</f>
        <v>0</v>
      </c>
      <c r="I61" s="95">
        <f t="shared" si="7"/>
        <v>0</v>
      </c>
      <c r="L61" s="7"/>
    </row>
    <row r="62" spans="1:12" x14ac:dyDescent="0.2">
      <c r="A62" s="25"/>
      <c r="B62" s="25" t="s">
        <v>105</v>
      </c>
      <c r="C62" s="36">
        <v>1120</v>
      </c>
      <c r="D62" s="93">
        <f>SUM('Overall Budget'!G63)</f>
        <v>1433.49</v>
      </c>
      <c r="E62" s="93">
        <f t="shared" si="6"/>
        <v>313.49</v>
      </c>
      <c r="F62" s="94"/>
      <c r="G62" s="37">
        <v>0</v>
      </c>
      <c r="H62" s="95">
        <f>SUM('Overall Budget'!H63)</f>
        <v>0</v>
      </c>
      <c r="I62" s="95">
        <f t="shared" si="7"/>
        <v>0</v>
      </c>
      <c r="L62" s="17"/>
    </row>
    <row r="63" spans="1:12" x14ac:dyDescent="0.2">
      <c r="A63" s="25"/>
      <c r="B63" s="25" t="s">
        <v>83</v>
      </c>
      <c r="C63" s="36">
        <v>1201.05</v>
      </c>
      <c r="D63" s="93">
        <f>SUM('Overall Budget'!G64)</f>
        <v>1201.05</v>
      </c>
      <c r="E63" s="93">
        <f t="shared" si="6"/>
        <v>0</v>
      </c>
      <c r="F63" s="94"/>
      <c r="G63" s="37">
        <v>0</v>
      </c>
      <c r="H63" s="95">
        <f>SUM('Overall Budget'!H64)</f>
        <v>0</v>
      </c>
      <c r="I63" s="95">
        <f t="shared" si="7"/>
        <v>0</v>
      </c>
    </row>
    <row r="64" spans="1:12" x14ac:dyDescent="0.2">
      <c r="A64" s="25"/>
      <c r="B64" s="25" t="s">
        <v>125</v>
      </c>
      <c r="C64" s="36">
        <v>1766.25</v>
      </c>
      <c r="D64" s="93">
        <f>SUM('Overall Budget'!G65)</f>
        <v>1766.25</v>
      </c>
      <c r="E64" s="93">
        <f t="shared" si="6"/>
        <v>0</v>
      </c>
      <c r="F64" s="94"/>
      <c r="G64" s="37">
        <v>0</v>
      </c>
      <c r="H64" s="95">
        <f>SUM('Overall Budget'!H65)</f>
        <v>0</v>
      </c>
      <c r="I64" s="95">
        <f t="shared" si="7"/>
        <v>0</v>
      </c>
    </row>
    <row r="65" spans="1:9" x14ac:dyDescent="0.2">
      <c r="A65" s="25"/>
      <c r="B65" s="25" t="s">
        <v>94</v>
      </c>
      <c r="C65" s="36">
        <v>169.56</v>
      </c>
      <c r="D65" s="93">
        <f>SUM('Overall Budget'!G66)</f>
        <v>169.56</v>
      </c>
      <c r="E65" s="93">
        <f t="shared" si="6"/>
        <v>0</v>
      </c>
      <c r="F65" s="94"/>
      <c r="G65" s="37">
        <v>0</v>
      </c>
      <c r="H65" s="95">
        <f>SUM('Overall Budget'!H66)</f>
        <v>0</v>
      </c>
      <c r="I65" s="95">
        <f t="shared" si="7"/>
        <v>0</v>
      </c>
    </row>
    <row r="66" spans="1:9" x14ac:dyDescent="0.2">
      <c r="A66" s="25"/>
      <c r="B66" s="25" t="s">
        <v>84</v>
      </c>
      <c r="C66" s="36">
        <v>266.97000000000003</v>
      </c>
      <c r="D66" s="93">
        <f>SUM('Overall Budget'!G67)</f>
        <v>266.97000000000003</v>
      </c>
      <c r="E66" s="93">
        <f t="shared" si="6"/>
        <v>0</v>
      </c>
      <c r="F66" s="94"/>
      <c r="G66" s="37">
        <v>0</v>
      </c>
      <c r="H66" s="95">
        <f>SUM('Overall Budget'!H67)</f>
        <v>0</v>
      </c>
      <c r="I66" s="95">
        <f t="shared" si="7"/>
        <v>0</v>
      </c>
    </row>
    <row r="67" spans="1:9" x14ac:dyDescent="0.2">
      <c r="A67" s="25"/>
      <c r="B67" s="25" t="s">
        <v>85</v>
      </c>
      <c r="C67" s="36">
        <v>92.25</v>
      </c>
      <c r="D67" s="93">
        <f>SUM('Overall Budget'!G68)</f>
        <v>102.54</v>
      </c>
      <c r="E67" s="93">
        <f t="shared" si="6"/>
        <v>10.290000000000006</v>
      </c>
      <c r="F67" s="94"/>
      <c r="G67" s="37">
        <v>0</v>
      </c>
      <c r="H67" s="95">
        <f>SUM('Overall Budget'!H68)</f>
        <v>0</v>
      </c>
      <c r="I67" s="95">
        <f t="shared" si="7"/>
        <v>0</v>
      </c>
    </row>
    <row r="68" spans="1:9" x14ac:dyDescent="0.2">
      <c r="A68" s="25"/>
      <c r="B68" s="25" t="s">
        <v>158</v>
      </c>
      <c r="C68" s="36">
        <v>687.3</v>
      </c>
      <c r="D68" s="93">
        <f>SUM('Overall Budget'!G69)</f>
        <v>687.3</v>
      </c>
      <c r="E68" s="93">
        <f t="shared" ref="E68:E69" si="8">SUM(D68-C68)</f>
        <v>0</v>
      </c>
      <c r="F68" s="94"/>
      <c r="G68" s="37">
        <v>0</v>
      </c>
      <c r="H68" s="95">
        <f>SUM('Overall Budget'!H69)</f>
        <v>0</v>
      </c>
      <c r="I68" s="95">
        <f t="shared" ref="I68:I69" si="9">SUM(H68-G68)</f>
        <v>0</v>
      </c>
    </row>
    <row r="69" spans="1:9" x14ac:dyDescent="0.2">
      <c r="A69" s="25"/>
      <c r="B69" s="25" t="s">
        <v>141</v>
      </c>
      <c r="C69" s="36">
        <v>0</v>
      </c>
      <c r="D69" s="93">
        <f>SUM('Overall Budget'!G70)</f>
        <v>0</v>
      </c>
      <c r="E69" s="93">
        <f t="shared" si="8"/>
        <v>0</v>
      </c>
      <c r="F69" s="94"/>
      <c r="G69" s="37">
        <v>0</v>
      </c>
      <c r="H69" s="95">
        <f>SUM('Overall Budget'!H70)</f>
        <v>0</v>
      </c>
      <c r="I69" s="95">
        <f t="shared" si="9"/>
        <v>0</v>
      </c>
    </row>
    <row r="70" spans="1:9" x14ac:dyDescent="0.2">
      <c r="A70" s="25"/>
      <c r="B70" s="25"/>
      <c r="C70" s="36"/>
      <c r="D70" s="93"/>
      <c r="E70" s="93"/>
      <c r="F70" s="94"/>
      <c r="G70" s="37"/>
      <c r="H70" s="95"/>
      <c r="I70" s="95"/>
    </row>
    <row r="71" spans="1:9" x14ac:dyDescent="0.2">
      <c r="A71" s="25"/>
      <c r="B71" s="25" t="s">
        <v>86</v>
      </c>
      <c r="C71" s="36">
        <v>341</v>
      </c>
      <c r="D71" s="93">
        <f>SUM('Overall Budget'!G72)</f>
        <v>372</v>
      </c>
      <c r="E71" s="93">
        <f t="shared" ref="E71:E78" si="10">SUM(D71-C71)</f>
        <v>31</v>
      </c>
      <c r="F71" s="94"/>
      <c r="G71" s="37">
        <v>0</v>
      </c>
      <c r="H71" s="95">
        <f>SUM('Overall Budget'!H72)</f>
        <v>0</v>
      </c>
      <c r="I71" s="95">
        <f t="shared" ref="I71:I78" si="11">SUM(H71-G71)</f>
        <v>0</v>
      </c>
    </row>
    <row r="72" spans="1:9" x14ac:dyDescent="0.2">
      <c r="A72" s="25"/>
      <c r="B72" s="25" t="s">
        <v>87</v>
      </c>
      <c r="C72" s="36">
        <v>307.63</v>
      </c>
      <c r="D72" s="93">
        <f>SUM('Overall Budget'!G73)</f>
        <v>332.1</v>
      </c>
      <c r="E72" s="93">
        <f t="shared" si="10"/>
        <v>24.470000000000027</v>
      </c>
      <c r="F72" s="94"/>
      <c r="G72" s="37">
        <v>0</v>
      </c>
      <c r="H72" s="95">
        <f>SUM('Overall Budget'!H73)</f>
        <v>0</v>
      </c>
      <c r="I72" s="95">
        <f t="shared" si="11"/>
        <v>0</v>
      </c>
    </row>
    <row r="73" spans="1:9" x14ac:dyDescent="0.2">
      <c r="A73" s="25"/>
      <c r="B73" s="25" t="s">
        <v>88</v>
      </c>
      <c r="C73" s="36">
        <v>607.41</v>
      </c>
      <c r="D73" s="93">
        <f>SUM('Overall Budget'!G74)</f>
        <v>715.03</v>
      </c>
      <c r="E73" s="93">
        <f t="shared" si="10"/>
        <v>107.62</v>
      </c>
      <c r="F73" s="94"/>
      <c r="G73" s="37">
        <v>0</v>
      </c>
      <c r="H73" s="95">
        <f>SUM('Overall Budget'!H74)</f>
        <v>0</v>
      </c>
      <c r="I73" s="95">
        <f t="shared" si="11"/>
        <v>0</v>
      </c>
    </row>
    <row r="74" spans="1:9" x14ac:dyDescent="0.2">
      <c r="A74" s="25"/>
      <c r="B74" s="25" t="s">
        <v>89</v>
      </c>
      <c r="C74" s="36">
        <v>0</v>
      </c>
      <c r="D74" s="93">
        <f>SUM('Overall Budget'!G75)</f>
        <v>0</v>
      </c>
      <c r="E74" s="93">
        <f t="shared" si="10"/>
        <v>0</v>
      </c>
      <c r="F74" s="94"/>
      <c r="G74" s="37">
        <v>946.85</v>
      </c>
      <c r="H74" s="95">
        <f>SUM('Overall Budget'!H75)</f>
        <v>1003.1</v>
      </c>
      <c r="I74" s="95">
        <f t="shared" si="11"/>
        <v>56.25</v>
      </c>
    </row>
    <row r="75" spans="1:9" x14ac:dyDescent="0.2">
      <c r="A75" s="25"/>
      <c r="B75" s="25" t="s">
        <v>90</v>
      </c>
      <c r="C75" s="36">
        <v>584.22</v>
      </c>
      <c r="D75" s="93">
        <f>SUM('Overall Budget'!G76)</f>
        <v>633.94000000000005</v>
      </c>
      <c r="E75" s="93">
        <f t="shared" si="10"/>
        <v>49.720000000000027</v>
      </c>
      <c r="F75" s="94"/>
      <c r="G75" s="37">
        <v>0</v>
      </c>
      <c r="H75" s="95">
        <f>SUM('Overall Budget'!H76)</f>
        <v>0</v>
      </c>
      <c r="I75" s="95">
        <f t="shared" si="11"/>
        <v>0</v>
      </c>
    </row>
    <row r="76" spans="1:9" x14ac:dyDescent="0.2">
      <c r="A76" s="25"/>
      <c r="B76" s="25" t="s">
        <v>91</v>
      </c>
      <c r="C76" s="36">
        <v>438.03</v>
      </c>
      <c r="D76" s="93">
        <f>SUM('Overall Budget'!G77)</f>
        <v>438.03</v>
      </c>
      <c r="E76" s="93">
        <f t="shared" si="10"/>
        <v>0</v>
      </c>
      <c r="F76" s="94"/>
      <c r="G76" s="37">
        <v>0</v>
      </c>
      <c r="H76" s="95">
        <f>SUM('Overall Budget'!H77)</f>
        <v>0</v>
      </c>
      <c r="I76" s="95">
        <f t="shared" si="11"/>
        <v>0</v>
      </c>
    </row>
    <row r="77" spans="1:9" x14ac:dyDescent="0.2">
      <c r="A77" s="25"/>
      <c r="B77" s="25" t="s">
        <v>92</v>
      </c>
      <c r="C77" s="36">
        <v>1102.77</v>
      </c>
      <c r="D77" s="93">
        <f>SUM('Overall Budget'!G78)</f>
        <v>1102.77</v>
      </c>
      <c r="E77" s="93">
        <f t="shared" si="10"/>
        <v>0</v>
      </c>
      <c r="F77" s="94"/>
      <c r="G77" s="37">
        <v>0</v>
      </c>
      <c r="H77" s="95">
        <f>SUM('Overall Budget'!H78)</f>
        <v>0</v>
      </c>
      <c r="I77" s="95">
        <f t="shared" si="11"/>
        <v>0</v>
      </c>
    </row>
    <row r="78" spans="1:9" x14ac:dyDescent="0.2">
      <c r="A78" s="25"/>
      <c r="B78" s="25" t="s">
        <v>93</v>
      </c>
      <c r="C78" s="36">
        <v>887.03</v>
      </c>
      <c r="D78" s="93">
        <f>SUM('Overall Budget'!G79)</f>
        <v>997.66</v>
      </c>
      <c r="E78" s="93">
        <f t="shared" si="10"/>
        <v>110.63</v>
      </c>
      <c r="F78" s="94"/>
      <c r="G78" s="37">
        <v>0</v>
      </c>
      <c r="H78" s="95">
        <f>SUM('Overall Budget'!H79)</f>
        <v>0</v>
      </c>
      <c r="I78" s="95">
        <f t="shared" si="11"/>
        <v>0</v>
      </c>
    </row>
    <row r="79" spans="1:9" x14ac:dyDescent="0.2">
      <c r="A79" s="52"/>
      <c r="B79" s="53"/>
      <c r="C79" s="58"/>
      <c r="D79" s="93"/>
      <c r="E79" s="96"/>
      <c r="F79" s="94"/>
      <c r="G79" s="59"/>
      <c r="H79" s="95"/>
      <c r="I79" s="97"/>
    </row>
    <row r="80" spans="1:9" x14ac:dyDescent="0.2">
      <c r="A80" s="26" t="s">
        <v>28</v>
      </c>
      <c r="B80" s="45"/>
      <c r="C80" s="31">
        <f>SUM(C81:C83)</f>
        <v>5317.85</v>
      </c>
      <c r="D80" s="90">
        <f>SUM('Overall Budget'!G81)</f>
        <v>5317.85</v>
      </c>
      <c r="E80" s="90">
        <f t="shared" ref="E80:E83" si="12">SUM(D80-C80)</f>
        <v>0</v>
      </c>
      <c r="F80" s="50"/>
      <c r="G80" s="32">
        <f>SUM(G81:G83)</f>
        <v>1700.89</v>
      </c>
      <c r="H80" s="92">
        <f>SUM('Overall Budget'!H81)</f>
        <v>1715.89</v>
      </c>
      <c r="I80" s="92">
        <f t="shared" ref="I80:I83" si="13">SUM(H80-G80)</f>
        <v>15</v>
      </c>
    </row>
    <row r="81" spans="1:12" x14ac:dyDescent="0.2">
      <c r="A81" s="46"/>
      <c r="B81" s="25" t="s">
        <v>18</v>
      </c>
      <c r="C81" s="36">
        <v>4525.38</v>
      </c>
      <c r="D81" s="93">
        <f>SUM('Overall Budget'!G82)</f>
        <v>4525.38</v>
      </c>
      <c r="E81" s="93">
        <f t="shared" si="12"/>
        <v>0</v>
      </c>
      <c r="F81" s="94"/>
      <c r="G81" s="37">
        <v>1700.89</v>
      </c>
      <c r="H81" s="95">
        <f>SUM('Overall Budget'!H82)</f>
        <v>1715.89</v>
      </c>
      <c r="I81" s="95">
        <f t="shared" si="13"/>
        <v>15</v>
      </c>
    </row>
    <row r="82" spans="1:12" x14ac:dyDescent="0.2">
      <c r="A82" s="46"/>
      <c r="B82" s="25" t="s">
        <v>129</v>
      </c>
      <c r="C82" s="36">
        <v>758.3</v>
      </c>
      <c r="D82" s="93">
        <f>SUM('Overall Budget'!G83)</f>
        <v>758.3</v>
      </c>
      <c r="E82" s="93">
        <f t="shared" si="12"/>
        <v>0</v>
      </c>
      <c r="F82" s="94"/>
      <c r="G82" s="37">
        <v>0</v>
      </c>
      <c r="H82" s="95">
        <f>SUM('Overall Budget'!H83)</f>
        <v>0</v>
      </c>
      <c r="I82" s="95">
        <f t="shared" si="13"/>
        <v>0</v>
      </c>
    </row>
    <row r="83" spans="1:12" x14ac:dyDescent="0.2">
      <c r="A83" s="25"/>
      <c r="B83" s="25" t="s">
        <v>97</v>
      </c>
      <c r="C83" s="36">
        <v>34.17</v>
      </c>
      <c r="D83" s="93">
        <f>SUM('Overall Budget'!G84)</f>
        <v>34.17</v>
      </c>
      <c r="E83" s="93">
        <f t="shared" si="12"/>
        <v>0</v>
      </c>
      <c r="F83" s="94"/>
      <c r="G83" s="37">
        <v>0</v>
      </c>
      <c r="H83" s="95">
        <f>SUM('Overall Budget'!H84)</f>
        <v>0</v>
      </c>
      <c r="I83" s="95">
        <f t="shared" si="13"/>
        <v>0</v>
      </c>
    </row>
    <row r="84" spans="1:12" x14ac:dyDescent="0.2">
      <c r="A84" s="46"/>
      <c r="B84" s="25"/>
      <c r="C84" s="36"/>
      <c r="D84" s="93"/>
      <c r="E84" s="96"/>
      <c r="F84" s="94"/>
      <c r="G84" s="37"/>
      <c r="H84" s="95"/>
      <c r="I84" s="97"/>
      <c r="L84" s="17"/>
    </row>
    <row r="85" spans="1:12" x14ac:dyDescent="0.2">
      <c r="A85" s="26" t="s">
        <v>74</v>
      </c>
      <c r="B85" s="26"/>
      <c r="C85" s="31">
        <f>SUM(C86:C113)</f>
        <v>117902.86</v>
      </c>
      <c r="D85" s="90">
        <f>SUM('Overall Budget'!G86)</f>
        <v>129543.88</v>
      </c>
      <c r="E85" s="90">
        <f>SUM(D85-C85)</f>
        <v>11641.020000000004</v>
      </c>
      <c r="F85" s="50"/>
      <c r="G85" s="32">
        <f>SUM(G86:G113)</f>
        <v>87162.04</v>
      </c>
      <c r="H85" s="92">
        <f>SUM('Overall Budget'!H86)</f>
        <v>87198.04</v>
      </c>
      <c r="I85" s="92">
        <f>SUM(H85-G85)</f>
        <v>36</v>
      </c>
    </row>
    <row r="86" spans="1:12" x14ac:dyDescent="0.2">
      <c r="A86" s="53"/>
      <c r="B86" s="53" t="s">
        <v>130</v>
      </c>
      <c r="C86" s="115">
        <v>545.24</v>
      </c>
      <c r="D86" s="93">
        <f>SUM('Overall Budget'!G87)</f>
        <v>571.91</v>
      </c>
      <c r="E86" s="93">
        <f t="shared" ref="E86" si="14">SUM(D86-C86)</f>
        <v>26.669999999999959</v>
      </c>
      <c r="F86" s="94"/>
      <c r="G86" s="116">
        <v>0</v>
      </c>
      <c r="H86" s="95">
        <f>SUM('Overall Budget'!H87)</f>
        <v>0</v>
      </c>
      <c r="I86" s="95">
        <f t="shared" ref="I86" si="15">SUM(H86-G86)</f>
        <v>0</v>
      </c>
    </row>
    <row r="87" spans="1:12" x14ac:dyDescent="0.2">
      <c r="A87" s="53"/>
      <c r="B87" s="25" t="s">
        <v>131</v>
      </c>
      <c r="C87" s="115">
        <v>550</v>
      </c>
      <c r="D87" s="93">
        <f>SUM('Overall Budget'!G88)</f>
        <v>600</v>
      </c>
      <c r="E87" s="93">
        <f t="shared" ref="E87" si="16">SUM(D87-C87)</f>
        <v>50</v>
      </c>
      <c r="F87" s="94"/>
      <c r="G87" s="116">
        <v>0</v>
      </c>
      <c r="H87" s="95">
        <f>SUM('Overall Budget'!H88)</f>
        <v>0</v>
      </c>
      <c r="I87" s="95">
        <f t="shared" ref="I87" si="17">SUM(H87-G87)</f>
        <v>0</v>
      </c>
    </row>
    <row r="88" spans="1:12" x14ac:dyDescent="0.2">
      <c r="A88" s="53"/>
      <c r="B88" s="25" t="s">
        <v>132</v>
      </c>
      <c r="C88" s="115">
        <v>0</v>
      </c>
      <c r="D88" s="93">
        <f>SUM('Overall Budget'!G89)</f>
        <v>0</v>
      </c>
      <c r="E88" s="93">
        <f t="shared" ref="E88" si="18">SUM(D88-C88)</f>
        <v>0</v>
      </c>
      <c r="F88" s="94"/>
      <c r="G88" s="116">
        <v>272</v>
      </c>
      <c r="H88" s="95">
        <f>SUM('Overall Budget'!H89)</f>
        <v>308</v>
      </c>
      <c r="I88" s="95">
        <f t="shared" ref="I88" si="19">SUM(H88-G88)</f>
        <v>36</v>
      </c>
    </row>
    <row r="89" spans="1:12" x14ac:dyDescent="0.2">
      <c r="A89" s="53"/>
      <c r="B89" s="25" t="s">
        <v>133</v>
      </c>
      <c r="C89" s="115">
        <v>276.38</v>
      </c>
      <c r="D89" s="93">
        <f>SUM('Overall Budget'!G90)</f>
        <v>276.38</v>
      </c>
      <c r="E89" s="93">
        <f t="shared" ref="E89" si="20">SUM(D89-C89)</f>
        <v>0</v>
      </c>
      <c r="F89" s="94"/>
      <c r="G89" s="116">
        <v>0</v>
      </c>
      <c r="H89" s="95">
        <f>SUM('Overall Budget'!H90)</f>
        <v>0</v>
      </c>
      <c r="I89" s="95">
        <f t="shared" ref="I89" si="21">SUM(H89-G89)</f>
        <v>0</v>
      </c>
    </row>
    <row r="90" spans="1:12" x14ac:dyDescent="0.2">
      <c r="A90" s="53"/>
      <c r="B90" s="25" t="s">
        <v>134</v>
      </c>
      <c r="C90" s="115">
        <v>0</v>
      </c>
      <c r="D90" s="93">
        <f>SUM('Overall Budget'!G91)</f>
        <v>0</v>
      </c>
      <c r="E90" s="93">
        <f t="shared" ref="E90" si="22">SUM(D90-C90)</f>
        <v>0</v>
      </c>
      <c r="F90" s="94"/>
      <c r="G90" s="116">
        <v>0</v>
      </c>
      <c r="H90" s="95">
        <f>SUM('Overall Budget'!H91)</f>
        <v>0</v>
      </c>
      <c r="I90" s="95">
        <f t="shared" ref="I90" si="23">SUM(H90-G90)</f>
        <v>0</v>
      </c>
    </row>
    <row r="91" spans="1:12" x14ac:dyDescent="0.2">
      <c r="A91" s="53"/>
      <c r="B91" s="25" t="s">
        <v>151</v>
      </c>
      <c r="C91" s="115">
        <v>3703.77</v>
      </c>
      <c r="D91" s="93">
        <f>SUM('Overall Budget'!G92)</f>
        <v>3703.77</v>
      </c>
      <c r="E91" s="93">
        <f t="shared" ref="E91" si="24">SUM(D91-C91)</f>
        <v>0</v>
      </c>
      <c r="F91" s="94"/>
      <c r="G91" s="116">
        <v>0</v>
      </c>
      <c r="H91" s="95">
        <f>SUM('Overall Budget'!H92)</f>
        <v>0</v>
      </c>
      <c r="I91" s="95">
        <f t="shared" ref="I91" si="25">SUM(H91-G91)</f>
        <v>0</v>
      </c>
    </row>
    <row r="92" spans="1:12" x14ac:dyDescent="0.2">
      <c r="A92" s="53"/>
      <c r="B92" s="61"/>
      <c r="C92" s="58"/>
      <c r="D92" s="117"/>
      <c r="E92" s="117"/>
      <c r="F92" s="118"/>
      <c r="G92" s="59"/>
      <c r="H92" s="119"/>
      <c r="I92" s="119"/>
    </row>
    <row r="93" spans="1:12" x14ac:dyDescent="0.2">
      <c r="A93" s="25"/>
      <c r="B93" s="25" t="s">
        <v>135</v>
      </c>
      <c r="C93" s="36">
        <v>550</v>
      </c>
      <c r="D93" s="93">
        <f>SUM('Overall Budget'!G94)</f>
        <v>600</v>
      </c>
      <c r="E93" s="93">
        <f>SUM(D93-C93)</f>
        <v>50</v>
      </c>
      <c r="F93" s="94"/>
      <c r="G93" s="37">
        <v>0</v>
      </c>
      <c r="H93" s="95">
        <f>SUM('Overall Budget'!H94)</f>
        <v>0</v>
      </c>
      <c r="I93" s="95">
        <f>SUM(H93-G93)</f>
        <v>0</v>
      </c>
    </row>
    <row r="94" spans="1:12" s="17" customFormat="1" x14ac:dyDescent="0.2">
      <c r="A94" s="25"/>
      <c r="B94" s="25" t="s">
        <v>136</v>
      </c>
      <c r="C94" s="36">
        <v>0</v>
      </c>
      <c r="D94" s="93">
        <f>SUM('Overall Budget'!G95)</f>
        <v>0</v>
      </c>
      <c r="E94" s="93">
        <f>SUM(D94-C94)</f>
        <v>0</v>
      </c>
      <c r="F94" s="94"/>
      <c r="G94" s="37">
        <v>389.55</v>
      </c>
      <c r="H94" s="95">
        <f>SUM('Overall Budget'!H95)</f>
        <v>389.55</v>
      </c>
      <c r="I94" s="95">
        <f>SUM(H94-G94)</f>
        <v>0</v>
      </c>
      <c r="L94" s="7"/>
    </row>
    <row r="95" spans="1:12" x14ac:dyDescent="0.2">
      <c r="A95" s="25"/>
      <c r="B95" s="25" t="s">
        <v>137</v>
      </c>
      <c r="C95" s="36">
        <v>787.76</v>
      </c>
      <c r="D95" s="93">
        <f>SUM('Overall Budget'!G96)</f>
        <v>787.76</v>
      </c>
      <c r="E95" s="93">
        <f>SUM(D95-C95)</f>
        <v>0</v>
      </c>
      <c r="F95" s="94"/>
      <c r="G95" s="37">
        <v>0</v>
      </c>
      <c r="H95" s="95">
        <f>SUM('Overall Budget'!H96)</f>
        <v>0</v>
      </c>
      <c r="I95" s="95">
        <f>SUM(H95-G95)</f>
        <v>0</v>
      </c>
      <c r="L95" s="17"/>
    </row>
    <row r="96" spans="1:12" x14ac:dyDescent="0.2">
      <c r="A96" s="25"/>
      <c r="B96" s="25" t="s">
        <v>138</v>
      </c>
      <c r="C96" s="36">
        <v>1095.08</v>
      </c>
      <c r="D96" s="93">
        <f>SUM('Overall Budget'!G97)</f>
        <v>1095.08</v>
      </c>
      <c r="E96" s="93">
        <f>SUM(D96-C96)</f>
        <v>0</v>
      </c>
      <c r="F96" s="94"/>
      <c r="G96" s="37">
        <v>0</v>
      </c>
      <c r="H96" s="95">
        <f>SUM('Overall Budget'!H97)</f>
        <v>0</v>
      </c>
      <c r="I96" s="95">
        <f>SUM(H96-G96)</f>
        <v>0</v>
      </c>
    </row>
    <row r="97" spans="1:9" x14ac:dyDescent="0.2">
      <c r="A97" s="25"/>
      <c r="B97" s="25"/>
      <c r="C97" s="34"/>
      <c r="D97" s="93"/>
      <c r="E97" s="93"/>
      <c r="F97" s="94"/>
      <c r="G97" s="34"/>
      <c r="H97" s="95"/>
      <c r="I97" s="95"/>
    </row>
    <row r="98" spans="1:9" x14ac:dyDescent="0.2">
      <c r="A98" s="52"/>
      <c r="B98" s="25" t="s">
        <v>77</v>
      </c>
      <c r="C98" s="36">
        <v>0</v>
      </c>
      <c r="D98" s="93">
        <f>SUM('Overall Budget'!G99)</f>
        <v>0</v>
      </c>
      <c r="E98" s="93">
        <f>SUM(D98-C98)</f>
        <v>0</v>
      </c>
      <c r="F98" s="94"/>
      <c r="G98" s="37">
        <v>0</v>
      </c>
      <c r="H98" s="95">
        <f>SUM('Overall Budget'!H99)</f>
        <v>0</v>
      </c>
      <c r="I98" s="95">
        <f>SUM(H98-G98)</f>
        <v>0</v>
      </c>
    </row>
    <row r="99" spans="1:9" x14ac:dyDescent="0.2">
      <c r="A99" s="52"/>
      <c r="B99" s="25" t="s">
        <v>75</v>
      </c>
      <c r="C99" s="36">
        <v>328</v>
      </c>
      <c r="D99" s="93">
        <f>SUM('Overall Budget'!G100)</f>
        <v>352</v>
      </c>
      <c r="E99" s="93">
        <f>SUM(D99-C99)</f>
        <v>24</v>
      </c>
      <c r="F99" s="94"/>
      <c r="G99" s="37">
        <v>0</v>
      </c>
      <c r="H99" s="95">
        <f>SUM('Overall Budget'!H100)</f>
        <v>0</v>
      </c>
      <c r="I99" s="95">
        <f>SUM(H99-G99)</f>
        <v>0</v>
      </c>
    </row>
    <row r="100" spans="1:9" x14ac:dyDescent="0.2">
      <c r="A100" s="52"/>
      <c r="B100" s="25" t="s">
        <v>76</v>
      </c>
      <c r="C100" s="36">
        <v>7839.8</v>
      </c>
      <c r="D100" s="93">
        <f>SUM('Overall Budget'!G101)</f>
        <v>8050.18</v>
      </c>
      <c r="E100" s="93">
        <f>SUM(D100-C100)</f>
        <v>210.38000000000011</v>
      </c>
      <c r="F100" s="94"/>
      <c r="G100" s="37">
        <v>4605</v>
      </c>
      <c r="H100" s="95">
        <f>SUM('Overall Budget'!H101)</f>
        <v>4605</v>
      </c>
      <c r="I100" s="95">
        <f>SUM(H100-G100)</f>
        <v>0</v>
      </c>
    </row>
    <row r="101" spans="1:9" x14ac:dyDescent="0.2">
      <c r="A101" s="25"/>
      <c r="B101" s="25" t="s">
        <v>108</v>
      </c>
      <c r="C101" s="36">
        <v>120.81</v>
      </c>
      <c r="D101" s="93">
        <f>SUM('Overall Budget'!G102)</f>
        <v>120.81</v>
      </c>
      <c r="E101" s="93">
        <f>SUM(D101-C101)</f>
        <v>0</v>
      </c>
      <c r="F101" s="94"/>
      <c r="G101" s="37">
        <v>2886.99</v>
      </c>
      <c r="H101" s="95">
        <f>SUM('Overall Budget'!H102)</f>
        <v>2886.99</v>
      </c>
      <c r="I101" s="95">
        <f>SUM(H101-G101)</f>
        <v>0</v>
      </c>
    </row>
    <row r="102" spans="1:9" x14ac:dyDescent="0.2">
      <c r="A102" s="25"/>
      <c r="B102" s="25" t="s">
        <v>80</v>
      </c>
      <c r="C102" s="36">
        <v>0</v>
      </c>
      <c r="D102" s="93">
        <f>SUM('Overall Budget'!G103)</f>
        <v>0</v>
      </c>
      <c r="E102" s="93">
        <f>SUM(D102-C102)</f>
        <v>0</v>
      </c>
      <c r="F102" s="94"/>
      <c r="G102" s="37">
        <v>0</v>
      </c>
      <c r="H102" s="95">
        <f>SUM('Overall Budget'!H103)</f>
        <v>0</v>
      </c>
      <c r="I102" s="95">
        <f>SUM(H102-G102)</f>
        <v>0</v>
      </c>
    </row>
    <row r="103" spans="1:9" x14ac:dyDescent="0.2">
      <c r="A103" s="25"/>
      <c r="B103" s="25"/>
      <c r="C103" s="36"/>
      <c r="D103" s="93"/>
      <c r="E103" s="93"/>
      <c r="F103" s="94"/>
      <c r="G103" s="37"/>
      <c r="H103" s="95"/>
      <c r="I103" s="95"/>
    </row>
    <row r="104" spans="1:9" x14ac:dyDescent="0.2">
      <c r="A104" s="25"/>
      <c r="B104" s="25" t="s">
        <v>147</v>
      </c>
      <c r="C104" s="36">
        <v>94484.37</v>
      </c>
      <c r="D104" s="93">
        <f>SUM('Overall Budget'!G105)</f>
        <v>105130</v>
      </c>
      <c r="E104" s="93">
        <f>SUM(D104-C104)</f>
        <v>10645.630000000005</v>
      </c>
      <c r="F104" s="94"/>
      <c r="G104" s="37">
        <v>79000</v>
      </c>
      <c r="H104" s="95">
        <f>SUM('Overall Budget'!H105)</f>
        <v>79000</v>
      </c>
      <c r="I104" s="95">
        <f>SUM(H104-G104)</f>
        <v>0</v>
      </c>
    </row>
    <row r="105" spans="1:9" x14ac:dyDescent="0.2">
      <c r="A105" s="25"/>
      <c r="B105" s="25"/>
      <c r="C105" s="36"/>
      <c r="D105" s="93"/>
      <c r="E105" s="93"/>
      <c r="F105" s="94"/>
      <c r="G105" s="37"/>
      <c r="H105" s="95"/>
      <c r="I105" s="95"/>
    </row>
    <row r="106" spans="1:9" x14ac:dyDescent="0.2">
      <c r="A106" s="25"/>
      <c r="B106" s="25" t="s">
        <v>111</v>
      </c>
      <c r="C106" s="36">
        <v>1331.13</v>
      </c>
      <c r="D106" s="93">
        <f>SUM('Overall Budget'!G107)</f>
        <v>1478.48</v>
      </c>
      <c r="E106" s="93">
        <f>SUM(D106-C106)</f>
        <v>147.34999999999991</v>
      </c>
      <c r="F106" s="94"/>
      <c r="G106" s="37">
        <v>8.5</v>
      </c>
      <c r="H106" s="95">
        <f>SUM('Overall Budget'!H107)</f>
        <v>8.5</v>
      </c>
      <c r="I106" s="95">
        <f>SUM(H106-G106)</f>
        <v>0</v>
      </c>
    </row>
    <row r="107" spans="1:9" x14ac:dyDescent="0.2">
      <c r="A107" s="25"/>
      <c r="B107" s="25" t="s">
        <v>106</v>
      </c>
      <c r="C107" s="36">
        <v>1810.7</v>
      </c>
      <c r="D107" s="93">
        <f>SUM('Overall Budget'!G108)</f>
        <v>1810.7</v>
      </c>
      <c r="E107" s="93">
        <f>SUM(D107-C107)</f>
        <v>0</v>
      </c>
      <c r="F107" s="94"/>
      <c r="G107" s="37">
        <v>0</v>
      </c>
      <c r="H107" s="95">
        <f>SUM('Overall Budget'!H108)</f>
        <v>0</v>
      </c>
      <c r="I107" s="95">
        <f>SUM(H107-G107)</f>
        <v>0</v>
      </c>
    </row>
    <row r="108" spans="1:9" x14ac:dyDescent="0.2">
      <c r="A108" s="25"/>
      <c r="B108" s="25" t="s">
        <v>107</v>
      </c>
      <c r="C108" s="36">
        <v>1380.32</v>
      </c>
      <c r="D108" s="93">
        <f>SUM('Overall Budget'!G109)</f>
        <v>1555.32</v>
      </c>
      <c r="E108" s="93">
        <f>SUM(D108-C108)</f>
        <v>175</v>
      </c>
      <c r="F108" s="94"/>
      <c r="G108" s="37">
        <v>0</v>
      </c>
      <c r="H108" s="95">
        <f>SUM('Overall Budget'!H109)</f>
        <v>0</v>
      </c>
      <c r="I108" s="95">
        <f>SUM(H108-G108)</f>
        <v>0</v>
      </c>
    </row>
    <row r="109" spans="1:9" x14ac:dyDescent="0.2">
      <c r="A109" s="25"/>
      <c r="B109" s="25"/>
      <c r="C109" s="36"/>
      <c r="D109" s="93"/>
      <c r="E109" s="93"/>
      <c r="F109" s="94"/>
      <c r="G109" s="37"/>
      <c r="H109" s="95"/>
      <c r="I109" s="95"/>
    </row>
    <row r="110" spans="1:9" x14ac:dyDescent="0.2">
      <c r="A110" s="25"/>
      <c r="B110" s="25" t="s">
        <v>78</v>
      </c>
      <c r="C110" s="36">
        <v>550</v>
      </c>
      <c r="D110" s="93">
        <f>SUM('Overall Budget'!G111)</f>
        <v>600</v>
      </c>
      <c r="E110" s="93">
        <f>SUM(D110-C110)</f>
        <v>50</v>
      </c>
      <c r="F110" s="94"/>
      <c r="G110" s="37">
        <v>0</v>
      </c>
      <c r="H110" s="95">
        <f>SUM('Overall Budget'!H111)</f>
        <v>0</v>
      </c>
      <c r="I110" s="95">
        <f>SUM(H110-G110)</f>
        <v>0</v>
      </c>
    </row>
    <row r="111" spans="1:9" x14ac:dyDescent="0.2">
      <c r="A111" s="25"/>
      <c r="B111" s="25" t="s">
        <v>79</v>
      </c>
      <c r="C111" s="36">
        <v>0</v>
      </c>
      <c r="D111" s="93">
        <f>SUM('Overall Budget'!G112)</f>
        <v>0</v>
      </c>
      <c r="E111" s="93">
        <f>SUM(D111-C111)</f>
        <v>0</v>
      </c>
      <c r="F111" s="94"/>
      <c r="G111" s="37">
        <v>0</v>
      </c>
      <c r="H111" s="95">
        <f>SUM('Overall Budget'!H112)</f>
        <v>0</v>
      </c>
      <c r="I111" s="95">
        <f>SUM(H111-G111)</f>
        <v>0</v>
      </c>
    </row>
    <row r="112" spans="1:9" x14ac:dyDescent="0.2">
      <c r="A112" s="61"/>
      <c r="B112" s="25"/>
      <c r="C112" s="25"/>
      <c r="D112" s="93"/>
      <c r="E112" s="93"/>
      <c r="F112" s="94"/>
      <c r="G112" s="25"/>
      <c r="H112" s="95"/>
      <c r="I112" s="95"/>
    </row>
    <row r="113" spans="1:12" x14ac:dyDescent="0.2">
      <c r="A113" s="25"/>
      <c r="B113" s="25" t="s">
        <v>43</v>
      </c>
      <c r="C113" s="36">
        <v>2549.5</v>
      </c>
      <c r="D113" s="93">
        <f>SUM('Overall Budget'!G114)</f>
        <v>2811.49</v>
      </c>
      <c r="E113" s="93">
        <f>SUM(D113-C113)</f>
        <v>261.98999999999978</v>
      </c>
      <c r="F113" s="94"/>
      <c r="G113" s="37">
        <v>0</v>
      </c>
      <c r="H113" s="95">
        <f>SUM('Overall Budget'!H114)</f>
        <v>0</v>
      </c>
      <c r="I113" s="95">
        <f>SUM(H113-G113)</f>
        <v>0</v>
      </c>
    </row>
    <row r="114" spans="1:12" x14ac:dyDescent="0.2">
      <c r="A114" s="52"/>
      <c r="B114" s="25"/>
      <c r="C114" s="36"/>
      <c r="D114" s="93"/>
      <c r="E114" s="96"/>
      <c r="F114" s="94"/>
      <c r="G114" s="37"/>
      <c r="H114" s="95"/>
      <c r="I114" s="97"/>
    </row>
    <row r="115" spans="1:12" x14ac:dyDescent="0.2">
      <c r="A115" s="26" t="s">
        <v>42</v>
      </c>
      <c r="B115" s="26"/>
      <c r="C115" s="31">
        <f>SUM(C116:C118)</f>
        <v>3024.18</v>
      </c>
      <c r="D115" s="90">
        <f>SUM('Overall Budget'!G116)</f>
        <v>3048.18</v>
      </c>
      <c r="E115" s="90">
        <f>SUM(D115-C115)</f>
        <v>24</v>
      </c>
      <c r="F115" s="50"/>
      <c r="G115" s="32">
        <f>SUM(G116:G118)</f>
        <v>0</v>
      </c>
      <c r="H115" s="92">
        <f>SUM('Overall Budget'!H116)</f>
        <v>0</v>
      </c>
      <c r="I115" s="92">
        <f>SUM(H115-G115)</f>
        <v>0</v>
      </c>
    </row>
    <row r="116" spans="1:12" x14ac:dyDescent="0.2">
      <c r="A116" s="25"/>
      <c r="B116" s="25" t="s">
        <v>16</v>
      </c>
      <c r="C116" s="36">
        <v>294</v>
      </c>
      <c r="D116" s="93">
        <f>SUM('Overall Budget'!G117)</f>
        <v>294</v>
      </c>
      <c r="E116" s="93">
        <f>SUM(D116-C116)</f>
        <v>0</v>
      </c>
      <c r="F116" s="94"/>
      <c r="G116" s="37">
        <v>0</v>
      </c>
      <c r="H116" s="95">
        <f>SUM('Overall Budget'!H117)</f>
        <v>0</v>
      </c>
      <c r="I116" s="95">
        <f>SUM(H116-G116)</f>
        <v>0</v>
      </c>
    </row>
    <row r="117" spans="1:12" x14ac:dyDescent="0.2">
      <c r="A117" s="25"/>
      <c r="B117" s="25" t="s">
        <v>2</v>
      </c>
      <c r="C117" s="36">
        <v>1237.0899999999999</v>
      </c>
      <c r="D117" s="93">
        <f>SUM('Overall Budget'!G118)</f>
        <v>1237.0899999999999</v>
      </c>
      <c r="E117" s="93">
        <f>SUM(D117-C117)</f>
        <v>0</v>
      </c>
      <c r="F117" s="94"/>
      <c r="G117" s="37">
        <v>0</v>
      </c>
      <c r="H117" s="95">
        <f>SUM('Overall Budget'!H118)</f>
        <v>0</v>
      </c>
      <c r="I117" s="95">
        <f>SUM(H117-G117)</f>
        <v>0</v>
      </c>
    </row>
    <row r="118" spans="1:12" x14ac:dyDescent="0.2">
      <c r="A118" s="25"/>
      <c r="B118" s="25" t="s">
        <v>37</v>
      </c>
      <c r="C118" s="36">
        <v>1493.09</v>
      </c>
      <c r="D118" s="93">
        <f>SUM('Overall Budget'!G119)</f>
        <v>1517.09</v>
      </c>
      <c r="E118" s="93">
        <f>SUM(D118-C118)</f>
        <v>24</v>
      </c>
      <c r="F118" s="94"/>
      <c r="G118" s="37">
        <v>0</v>
      </c>
      <c r="H118" s="95">
        <f>SUM('Overall Budget'!H119)</f>
        <v>0</v>
      </c>
      <c r="I118" s="95">
        <f>SUM(H118-G118)</f>
        <v>0</v>
      </c>
    </row>
    <row r="119" spans="1:12" s="17" customFormat="1" x14ac:dyDescent="0.2">
      <c r="A119" s="52"/>
      <c r="B119" s="25"/>
      <c r="C119" s="36"/>
      <c r="D119" s="93"/>
      <c r="E119" s="96"/>
      <c r="F119" s="94"/>
      <c r="G119" s="37"/>
      <c r="H119" s="95"/>
      <c r="I119" s="97"/>
      <c r="L119" s="7"/>
    </row>
    <row r="120" spans="1:12" x14ac:dyDescent="0.2">
      <c r="A120" s="26" t="s">
        <v>52</v>
      </c>
      <c r="B120" s="45"/>
      <c r="C120" s="31">
        <f>SUM(C121:C132)</f>
        <v>13519.14</v>
      </c>
      <c r="D120" s="90">
        <f>SUM('Overall Budget'!G121)</f>
        <v>15654.04</v>
      </c>
      <c r="E120" s="90">
        <f t="shared" ref="E120:E134" si="26">SUM(D120-C120)</f>
        <v>2134.9000000000015</v>
      </c>
      <c r="F120" s="50"/>
      <c r="G120" s="32">
        <f>SUM(G121:G132)</f>
        <v>2000</v>
      </c>
      <c r="H120" s="92">
        <f>SUM('Overall Budget'!H121)</f>
        <v>2000</v>
      </c>
      <c r="I120" s="92">
        <f t="shared" ref="I120:I132" si="27">SUM(H120-G120)</f>
        <v>0</v>
      </c>
      <c r="L120" s="17"/>
    </row>
    <row r="121" spans="1:12" x14ac:dyDescent="0.2">
      <c r="A121" s="46"/>
      <c r="B121" s="25" t="s">
        <v>49</v>
      </c>
      <c r="C121" s="36">
        <v>0</v>
      </c>
      <c r="D121" s="93">
        <f>SUM('Overall Budget'!G122)</f>
        <v>0</v>
      </c>
      <c r="E121" s="93">
        <f t="shared" si="26"/>
        <v>0</v>
      </c>
      <c r="F121" s="94"/>
      <c r="G121" s="37">
        <v>0</v>
      </c>
      <c r="H121" s="95">
        <f>SUM('Overall Budget'!H122)</f>
        <v>0</v>
      </c>
      <c r="I121" s="95">
        <f t="shared" si="27"/>
        <v>0</v>
      </c>
    </row>
    <row r="122" spans="1:12" x14ac:dyDescent="0.2">
      <c r="A122" s="46"/>
      <c r="B122" s="25" t="s">
        <v>20</v>
      </c>
      <c r="C122" s="36">
        <v>0</v>
      </c>
      <c r="D122" s="93">
        <f>SUM('Overall Budget'!G123)</f>
        <v>0</v>
      </c>
      <c r="E122" s="93">
        <f t="shared" si="26"/>
        <v>0</v>
      </c>
      <c r="F122" s="94"/>
      <c r="G122" s="37">
        <v>0</v>
      </c>
      <c r="H122" s="95">
        <f>SUM('Overall Budget'!H123)</f>
        <v>0</v>
      </c>
      <c r="I122" s="95">
        <f t="shared" si="27"/>
        <v>0</v>
      </c>
    </row>
    <row r="123" spans="1:12" x14ac:dyDescent="0.2">
      <c r="A123" s="46"/>
      <c r="B123" s="25" t="s">
        <v>54</v>
      </c>
      <c r="C123" s="36">
        <v>0</v>
      </c>
      <c r="D123" s="93">
        <f>SUM('Overall Budget'!G124)</f>
        <v>0</v>
      </c>
      <c r="E123" s="93">
        <f t="shared" si="26"/>
        <v>0</v>
      </c>
      <c r="F123" s="94"/>
      <c r="G123" s="37">
        <v>0</v>
      </c>
      <c r="H123" s="95">
        <f>SUM('Overall Budget'!H124)</f>
        <v>0</v>
      </c>
      <c r="I123" s="95">
        <f t="shared" si="27"/>
        <v>0</v>
      </c>
    </row>
    <row r="124" spans="1:12" s="17" customFormat="1" x14ac:dyDescent="0.2">
      <c r="A124" s="46"/>
      <c r="B124" s="25" t="s">
        <v>35</v>
      </c>
      <c r="C124" s="36">
        <v>0</v>
      </c>
      <c r="D124" s="93">
        <f>SUM('Overall Budget'!G125)</f>
        <v>0</v>
      </c>
      <c r="E124" s="93">
        <f t="shared" si="26"/>
        <v>0</v>
      </c>
      <c r="F124" s="94"/>
      <c r="G124" s="37">
        <v>0</v>
      </c>
      <c r="H124" s="95">
        <f>SUM('Overall Budget'!H125)</f>
        <v>0</v>
      </c>
      <c r="I124" s="95">
        <f t="shared" si="27"/>
        <v>0</v>
      </c>
      <c r="L124" s="7"/>
    </row>
    <row r="125" spans="1:12" x14ac:dyDescent="0.2">
      <c r="A125" s="46"/>
      <c r="B125" s="25" t="s">
        <v>46</v>
      </c>
      <c r="C125" s="36">
        <v>48.58</v>
      </c>
      <c r="D125" s="93">
        <f>SUM('Overall Budget'!G126)</f>
        <v>48.58</v>
      </c>
      <c r="E125" s="93">
        <f t="shared" si="26"/>
        <v>0</v>
      </c>
      <c r="F125" s="94"/>
      <c r="G125" s="37">
        <v>0</v>
      </c>
      <c r="H125" s="95">
        <f>SUM('Overall Budget'!H126)</f>
        <v>0</v>
      </c>
      <c r="I125" s="95">
        <f t="shared" si="27"/>
        <v>0</v>
      </c>
    </row>
    <row r="126" spans="1:12" x14ac:dyDescent="0.2">
      <c r="A126" s="46"/>
      <c r="B126" s="25" t="s">
        <v>55</v>
      </c>
      <c r="C126" s="36">
        <v>836</v>
      </c>
      <c r="D126" s="93">
        <f>SUM('Overall Budget'!G127)</f>
        <v>836</v>
      </c>
      <c r="E126" s="93">
        <f t="shared" si="26"/>
        <v>0</v>
      </c>
      <c r="F126" s="94"/>
      <c r="G126" s="37">
        <v>0</v>
      </c>
      <c r="H126" s="95">
        <f>SUM('Overall Budget'!H127)</f>
        <v>0</v>
      </c>
      <c r="I126" s="95">
        <f t="shared" si="27"/>
        <v>0</v>
      </c>
    </row>
    <row r="127" spans="1:12" x14ac:dyDescent="0.2">
      <c r="A127" s="46"/>
      <c r="B127" s="25" t="s">
        <v>34</v>
      </c>
      <c r="C127" s="36">
        <v>0</v>
      </c>
      <c r="D127" s="93">
        <f>SUM('Overall Budget'!G128)</f>
        <v>290</v>
      </c>
      <c r="E127" s="93">
        <f t="shared" si="26"/>
        <v>290</v>
      </c>
      <c r="F127" s="94"/>
      <c r="G127" s="37">
        <v>0</v>
      </c>
      <c r="H127" s="95">
        <f>SUM('Overall Budget'!H128)</f>
        <v>0</v>
      </c>
      <c r="I127" s="95">
        <f t="shared" si="27"/>
        <v>0</v>
      </c>
      <c r="L127" s="17"/>
    </row>
    <row r="128" spans="1:12" x14ac:dyDescent="0.2">
      <c r="A128" s="25"/>
      <c r="B128" s="25" t="s">
        <v>114</v>
      </c>
      <c r="C128" s="36">
        <v>8357.52</v>
      </c>
      <c r="D128" s="93">
        <f>SUM('Overall Budget'!G129)</f>
        <v>10067.9</v>
      </c>
      <c r="E128" s="93">
        <f t="shared" si="26"/>
        <v>1710.3799999999992</v>
      </c>
      <c r="F128" s="94"/>
      <c r="G128" s="37">
        <v>0</v>
      </c>
      <c r="H128" s="95">
        <f>SUM('Overall Budget'!H129)</f>
        <v>0</v>
      </c>
      <c r="I128" s="95">
        <f t="shared" si="27"/>
        <v>0</v>
      </c>
    </row>
    <row r="129" spans="1:12" x14ac:dyDescent="0.2">
      <c r="A129" s="25"/>
      <c r="B129" s="25" t="s">
        <v>116</v>
      </c>
      <c r="C129" s="36">
        <v>0</v>
      </c>
      <c r="D129" s="93">
        <f>SUM('Overall Budget'!G130)</f>
        <v>0</v>
      </c>
      <c r="E129" s="93">
        <f t="shared" si="26"/>
        <v>0</v>
      </c>
      <c r="F129" s="94"/>
      <c r="G129" s="37">
        <v>0</v>
      </c>
      <c r="H129" s="95">
        <f>SUM('Overall Budget'!H130)</f>
        <v>0</v>
      </c>
      <c r="I129" s="95">
        <f t="shared" si="27"/>
        <v>0</v>
      </c>
      <c r="K129" s="17"/>
    </row>
    <row r="130" spans="1:12" x14ac:dyDescent="0.2">
      <c r="A130" s="25"/>
      <c r="B130" s="25" t="s">
        <v>126</v>
      </c>
      <c r="C130" s="36">
        <v>4277.04</v>
      </c>
      <c r="D130" s="93">
        <f>SUM('Overall Budget'!G131)</f>
        <v>4411.5600000000004</v>
      </c>
      <c r="E130" s="93">
        <f>SUM(D130-C130)</f>
        <v>134.52000000000044</v>
      </c>
      <c r="F130" s="94"/>
      <c r="G130" s="37">
        <v>2000</v>
      </c>
      <c r="H130" s="95">
        <f>SUM('Overall Budget'!H131)</f>
        <v>2000</v>
      </c>
      <c r="I130" s="95">
        <f>SUM(H130-G130)</f>
        <v>0</v>
      </c>
    </row>
    <row r="131" spans="1:12" x14ac:dyDescent="0.2">
      <c r="A131" s="25"/>
      <c r="B131" s="25" t="s">
        <v>73</v>
      </c>
      <c r="C131" s="36">
        <v>0</v>
      </c>
      <c r="D131" s="93">
        <f>SUM('Overall Budget'!G132)</f>
        <v>0</v>
      </c>
      <c r="E131" s="93">
        <f>SUM(D131-C131)</f>
        <v>0</v>
      </c>
      <c r="F131" s="94"/>
      <c r="G131" s="37">
        <v>0</v>
      </c>
      <c r="H131" s="95">
        <f>SUM('Overall Budget'!H132)</f>
        <v>0</v>
      </c>
      <c r="I131" s="95">
        <f>SUM(H131-G131)</f>
        <v>0</v>
      </c>
    </row>
    <row r="132" spans="1:12" x14ac:dyDescent="0.2">
      <c r="A132" s="25"/>
      <c r="B132" s="25" t="s">
        <v>112</v>
      </c>
      <c r="C132" s="36">
        <v>0</v>
      </c>
      <c r="D132" s="93">
        <f>SUM('Overall Budget'!G133)</f>
        <v>0</v>
      </c>
      <c r="E132" s="93">
        <f t="shared" si="26"/>
        <v>0</v>
      </c>
      <c r="F132" s="94"/>
      <c r="G132" s="37">
        <v>0</v>
      </c>
      <c r="H132" s="95">
        <f>SUM('Overall Budget'!H133)</f>
        <v>0</v>
      </c>
      <c r="I132" s="95">
        <f t="shared" si="27"/>
        <v>0</v>
      </c>
    </row>
    <row r="133" spans="1:12" x14ac:dyDescent="0.2">
      <c r="A133" s="25"/>
      <c r="B133" s="25"/>
      <c r="C133" s="36"/>
      <c r="D133" s="93"/>
      <c r="E133" s="96"/>
      <c r="F133" s="94"/>
      <c r="G133" s="37"/>
      <c r="H133" s="95"/>
      <c r="I133" s="97"/>
    </row>
    <row r="134" spans="1:12" x14ac:dyDescent="0.2">
      <c r="A134" s="26" t="s">
        <v>66</v>
      </c>
      <c r="B134" s="26"/>
      <c r="C134" s="31">
        <f>SUM(C135:C138)</f>
        <v>21142</v>
      </c>
      <c r="D134" s="90">
        <f>SUM('Overall Budget'!G135)</f>
        <v>25425</v>
      </c>
      <c r="E134" s="90">
        <f t="shared" si="26"/>
        <v>4283</v>
      </c>
      <c r="F134" s="50"/>
      <c r="G134" s="32">
        <f>SUM(G135:G138)</f>
        <v>16000</v>
      </c>
      <c r="H134" s="92">
        <f>SUM('Overall Budget'!H135)</f>
        <v>16000</v>
      </c>
      <c r="I134" s="92">
        <f t="shared" ref="I134" si="28">SUM(H134-G134)</f>
        <v>0</v>
      </c>
    </row>
    <row r="135" spans="1:12" x14ac:dyDescent="0.2">
      <c r="A135" s="53"/>
      <c r="B135" s="53" t="s">
        <v>145</v>
      </c>
      <c r="C135" s="36">
        <v>0</v>
      </c>
      <c r="D135" s="93">
        <f>SUM('Overall Budget'!G136)</f>
        <v>0</v>
      </c>
      <c r="E135" s="93">
        <f t="shared" ref="E135" si="29">SUM(D135-C135)</f>
        <v>0</v>
      </c>
      <c r="F135" s="94"/>
      <c r="G135" s="37">
        <v>0</v>
      </c>
      <c r="H135" s="95">
        <f>SUM('Overall Budget'!H136)</f>
        <v>0</v>
      </c>
      <c r="I135" s="95">
        <f t="shared" ref="I135" si="30">SUM(H135-G135)</f>
        <v>0</v>
      </c>
    </row>
    <row r="136" spans="1:12" x14ac:dyDescent="0.2">
      <c r="A136" s="25"/>
      <c r="B136" s="25" t="s">
        <v>153</v>
      </c>
      <c r="C136" s="36">
        <v>0</v>
      </c>
      <c r="D136" s="93">
        <f>SUM('Overall Budget'!G137)</f>
        <v>0</v>
      </c>
      <c r="E136" s="93">
        <f t="shared" ref="E136" si="31">SUM(D136-C136)</f>
        <v>0</v>
      </c>
      <c r="F136" s="94"/>
      <c r="G136" s="37">
        <v>0</v>
      </c>
      <c r="H136" s="95">
        <f>SUM('Overall Budget'!H137)</f>
        <v>0</v>
      </c>
      <c r="I136" s="95">
        <f t="shared" ref="I136" si="32">SUM(H136-G136)</f>
        <v>0</v>
      </c>
    </row>
    <row r="137" spans="1:12" x14ac:dyDescent="0.2">
      <c r="A137" s="25"/>
      <c r="B137" s="25" t="s">
        <v>154</v>
      </c>
      <c r="C137" s="36">
        <v>0</v>
      </c>
      <c r="D137" s="93">
        <f>SUM('Overall Budget'!G138)</f>
        <v>0</v>
      </c>
      <c r="E137" s="93">
        <f t="shared" ref="E137" si="33">SUM(D137-C137)</f>
        <v>0</v>
      </c>
      <c r="F137" s="94"/>
      <c r="G137" s="37">
        <v>0</v>
      </c>
      <c r="H137" s="95">
        <f>SUM('Overall Budget'!H138)</f>
        <v>0</v>
      </c>
      <c r="I137" s="95">
        <f t="shared" ref="I137" si="34">SUM(H137-G137)</f>
        <v>0</v>
      </c>
    </row>
    <row r="138" spans="1:12" x14ac:dyDescent="0.2">
      <c r="A138" s="25"/>
      <c r="B138" s="25" t="s">
        <v>155</v>
      </c>
      <c r="C138" s="36">
        <v>21142</v>
      </c>
      <c r="D138" s="93">
        <f>SUM('Overall Budget'!G139)</f>
        <v>25425</v>
      </c>
      <c r="E138" s="93">
        <f t="shared" ref="E138" si="35">SUM(D138-C138)</f>
        <v>4283</v>
      </c>
      <c r="F138" s="94"/>
      <c r="G138" s="37">
        <v>16000</v>
      </c>
      <c r="H138" s="95">
        <v>0</v>
      </c>
      <c r="I138" s="95">
        <f t="shared" ref="I138" si="36">SUM(H138-G138)</f>
        <v>-16000</v>
      </c>
    </row>
    <row r="139" spans="1:12" x14ac:dyDescent="0.2">
      <c r="A139" s="25"/>
      <c r="B139" s="25"/>
      <c r="C139" s="36"/>
      <c r="D139" s="93"/>
      <c r="E139" s="96"/>
      <c r="F139" s="94"/>
      <c r="G139" s="37"/>
      <c r="H139" s="95"/>
      <c r="I139" s="97"/>
    </row>
    <row r="140" spans="1:12" x14ac:dyDescent="0.2">
      <c r="A140" s="26" t="s">
        <v>17</v>
      </c>
      <c r="B140" s="26"/>
      <c r="C140" s="31">
        <f>SUM(C141:C144)</f>
        <v>2155.4699999999998</v>
      </c>
      <c r="D140" s="90">
        <f>SUM('Overall Budget'!G141)</f>
        <v>2520.5500000000002</v>
      </c>
      <c r="E140" s="90">
        <f>SUM(D140-C140)</f>
        <v>365.08000000000038</v>
      </c>
      <c r="F140" s="50"/>
      <c r="G140" s="32">
        <f>SUM(G141:G144)</f>
        <v>0</v>
      </c>
      <c r="H140" s="92">
        <f>SUM('Overall Budget'!H141)</f>
        <v>0</v>
      </c>
      <c r="I140" s="92">
        <f>SUM(H140-G140)</f>
        <v>0</v>
      </c>
    </row>
    <row r="141" spans="1:12" x14ac:dyDescent="0.2">
      <c r="A141" s="25"/>
      <c r="B141" s="25" t="s">
        <v>9</v>
      </c>
      <c r="C141" s="36">
        <v>903.67</v>
      </c>
      <c r="D141" s="93">
        <f>SUM('Overall Budget'!G142)</f>
        <v>978.75</v>
      </c>
      <c r="E141" s="93">
        <f>SUM(D141-C141)</f>
        <v>75.080000000000041</v>
      </c>
      <c r="F141" s="94"/>
      <c r="G141" s="37">
        <v>0</v>
      </c>
      <c r="H141" s="95">
        <f>SUM('Overall Budget'!H142)</f>
        <v>0</v>
      </c>
      <c r="I141" s="95">
        <f>SUM(H141-G141)</f>
        <v>0</v>
      </c>
    </row>
    <row r="142" spans="1:12" s="17" customFormat="1" x14ac:dyDescent="0.2">
      <c r="A142" s="25"/>
      <c r="B142" s="25" t="s">
        <v>37</v>
      </c>
      <c r="C142" s="36">
        <v>1251.8</v>
      </c>
      <c r="D142" s="93">
        <f>SUM('Overall Budget'!G143)</f>
        <v>1541.8</v>
      </c>
      <c r="E142" s="93">
        <f>SUM(D142-C142)</f>
        <v>290</v>
      </c>
      <c r="F142" s="94"/>
      <c r="G142" s="37">
        <v>0</v>
      </c>
      <c r="H142" s="95">
        <f>SUM('Overall Budget'!H143)</f>
        <v>0</v>
      </c>
      <c r="I142" s="95">
        <f>SUM(H142-G142)</f>
        <v>0</v>
      </c>
      <c r="L142" s="7"/>
    </row>
    <row r="143" spans="1:12" x14ac:dyDescent="0.2">
      <c r="A143" s="25"/>
      <c r="B143" s="25" t="s">
        <v>67</v>
      </c>
      <c r="C143" s="36">
        <v>0</v>
      </c>
      <c r="D143" s="93">
        <f>SUM('Overall Budget'!G144)</f>
        <v>0</v>
      </c>
      <c r="E143" s="93">
        <f>SUM(D143-C143)</f>
        <v>0</v>
      </c>
      <c r="F143" s="94"/>
      <c r="G143" s="37">
        <v>0</v>
      </c>
      <c r="H143" s="95">
        <f>SUM('Overall Budget'!H144)</f>
        <v>0</v>
      </c>
      <c r="I143" s="95">
        <f>SUM(H143-G143)</f>
        <v>0</v>
      </c>
      <c r="L143" s="17"/>
    </row>
    <row r="144" spans="1:12" x14ac:dyDescent="0.2">
      <c r="A144" s="25"/>
      <c r="B144" s="25" t="s">
        <v>156</v>
      </c>
      <c r="C144" s="36">
        <v>0</v>
      </c>
      <c r="D144" s="93">
        <f>SUM('Overall Budget'!G145)</f>
        <v>0</v>
      </c>
      <c r="E144" s="93">
        <f>SUM(D144-C144)</f>
        <v>0</v>
      </c>
      <c r="F144" s="94"/>
      <c r="G144" s="37">
        <v>0</v>
      </c>
      <c r="H144" s="95">
        <f>SUM('Overall Budget'!H145)</f>
        <v>0</v>
      </c>
      <c r="I144" s="95">
        <f>SUM(H144-G144)</f>
        <v>0</v>
      </c>
      <c r="L144" s="17"/>
    </row>
    <row r="145" spans="1:12" x14ac:dyDescent="0.2">
      <c r="A145" s="25"/>
      <c r="B145" s="25"/>
      <c r="C145" s="36"/>
      <c r="D145" s="93"/>
      <c r="E145" s="96"/>
      <c r="F145" s="94"/>
      <c r="G145" s="37"/>
      <c r="H145" s="95"/>
      <c r="I145" s="97"/>
    </row>
    <row r="146" spans="1:12" s="17" customFormat="1" x14ac:dyDescent="0.2">
      <c r="A146" s="26" t="s">
        <v>69</v>
      </c>
      <c r="B146" s="26"/>
      <c r="C146" s="31">
        <f>SUM(C147:C148)</f>
        <v>5436.95</v>
      </c>
      <c r="D146" s="90">
        <f>SUM('Overall Budget'!G147)</f>
        <v>5436.95</v>
      </c>
      <c r="E146" s="90">
        <f>SUM(D146-C146)</f>
        <v>0</v>
      </c>
      <c r="F146" s="50"/>
      <c r="G146" s="32">
        <f>SUM(G147:G148)</f>
        <v>4720</v>
      </c>
      <c r="H146" s="92">
        <f>SUM('Overall Budget'!H147)</f>
        <v>4720</v>
      </c>
      <c r="I146" s="92">
        <f>SUM(H146-G146)</f>
        <v>0</v>
      </c>
      <c r="L146" s="7"/>
    </row>
    <row r="147" spans="1:12" x14ac:dyDescent="0.2">
      <c r="A147" s="25"/>
      <c r="B147" s="25" t="s">
        <v>70</v>
      </c>
      <c r="C147" s="36">
        <v>2041.2</v>
      </c>
      <c r="D147" s="93">
        <f>SUM('Overall Budget'!G148)</f>
        <v>2041.2</v>
      </c>
      <c r="E147" s="93">
        <f>SUM(D147-C147)</f>
        <v>0</v>
      </c>
      <c r="F147" s="94"/>
      <c r="G147" s="37">
        <v>0</v>
      </c>
      <c r="H147" s="95">
        <f>SUM('Overall Budget'!H148)</f>
        <v>0</v>
      </c>
      <c r="I147" s="95">
        <f>SUM(H147-G147)</f>
        <v>0</v>
      </c>
      <c r="L147" s="17"/>
    </row>
    <row r="148" spans="1:12" x14ac:dyDescent="0.2">
      <c r="A148" s="25"/>
      <c r="B148" s="25" t="s">
        <v>142</v>
      </c>
      <c r="C148" s="36">
        <v>3395.75</v>
      </c>
      <c r="D148" s="93">
        <f>SUM('Overall Budget'!G149)</f>
        <v>3395.75</v>
      </c>
      <c r="E148" s="93">
        <f>SUM(D148-C148)</f>
        <v>0</v>
      </c>
      <c r="F148" s="94"/>
      <c r="G148" s="37">
        <v>4720</v>
      </c>
      <c r="H148" s="95">
        <f>SUM('Overall Budget'!H149)</f>
        <v>4720</v>
      </c>
      <c r="I148" s="95">
        <f>SUM(H148-G148)</f>
        <v>0</v>
      </c>
      <c r="L148" s="17"/>
    </row>
    <row r="149" spans="1:12" x14ac:dyDescent="0.2">
      <c r="A149" s="25"/>
      <c r="B149" s="25"/>
      <c r="C149" s="36"/>
      <c r="D149" s="93"/>
      <c r="E149" s="96"/>
      <c r="F149" s="94"/>
      <c r="G149" s="37"/>
      <c r="H149" s="95"/>
      <c r="I149" s="97"/>
    </row>
    <row r="150" spans="1:12" x14ac:dyDescent="0.2">
      <c r="A150" s="26" t="s">
        <v>65</v>
      </c>
      <c r="B150" s="26"/>
      <c r="C150" s="31">
        <v>0</v>
      </c>
      <c r="D150" s="90">
        <f>SUM('Overall Budget'!G151)</f>
        <v>0</v>
      </c>
      <c r="E150" s="90">
        <f>SUM(D150-C150)</f>
        <v>0</v>
      </c>
      <c r="F150" s="50"/>
      <c r="G150" s="32">
        <v>0</v>
      </c>
      <c r="H150" s="92">
        <f>SUM('Overall Budget'!H151)</f>
        <v>0</v>
      </c>
      <c r="I150" s="92">
        <f>SUM(H150-G150)</f>
        <v>0</v>
      </c>
    </row>
    <row r="151" spans="1:12" x14ac:dyDescent="0.2">
      <c r="A151" s="62"/>
      <c r="B151" s="62"/>
      <c r="C151" s="67"/>
      <c r="D151" s="93"/>
      <c r="E151" s="96"/>
      <c r="F151" s="94"/>
      <c r="G151" s="68"/>
      <c r="H151" s="95"/>
      <c r="I151" s="97"/>
    </row>
    <row r="152" spans="1:12" s="17" customFormat="1" x14ac:dyDescent="0.2">
      <c r="A152" s="26" t="s">
        <v>71</v>
      </c>
      <c r="B152" s="70"/>
      <c r="C152" s="31">
        <v>16000</v>
      </c>
      <c r="D152" s="90">
        <f>SUM('Overall Budget'!G153)</f>
        <v>16000</v>
      </c>
      <c r="E152" s="90">
        <f>SUM(D152-C152)</f>
        <v>0</v>
      </c>
      <c r="F152" s="50"/>
      <c r="G152" s="32">
        <v>7585.76</v>
      </c>
      <c r="H152" s="92">
        <f>SUM('Overall Budget'!H153)</f>
        <v>27266.25</v>
      </c>
      <c r="I152" s="92">
        <f>SUM(H152-G152)</f>
        <v>19680.489999999998</v>
      </c>
      <c r="L152" s="7"/>
    </row>
    <row r="153" spans="1:12" x14ac:dyDescent="0.2">
      <c r="A153" s="62"/>
      <c r="B153" s="71"/>
      <c r="C153" s="67"/>
      <c r="D153" s="93"/>
      <c r="E153" s="96"/>
      <c r="F153" s="94"/>
      <c r="G153" s="68"/>
      <c r="H153" s="95"/>
      <c r="I153" s="97"/>
      <c r="L153" s="17"/>
    </row>
    <row r="154" spans="1:12" x14ac:dyDescent="0.2">
      <c r="A154" s="26" t="s">
        <v>29</v>
      </c>
      <c r="B154" s="45"/>
      <c r="C154" s="31">
        <v>28477.439999999999</v>
      </c>
      <c r="D154" s="90">
        <f>SUM('Overall Budget'!G155)</f>
        <v>29081.65</v>
      </c>
      <c r="E154" s="90">
        <f>SUM(D154-C154)</f>
        <v>604.21000000000276</v>
      </c>
      <c r="F154" s="50"/>
      <c r="G154" s="32">
        <v>24474.97</v>
      </c>
      <c r="H154" s="92">
        <f>SUM('Overall Budget'!H155)</f>
        <v>24474.97</v>
      </c>
      <c r="I154" s="92">
        <f>SUM(H154-G154)</f>
        <v>0</v>
      </c>
      <c r="L154" s="17"/>
    </row>
    <row r="155" spans="1:12" s="17" customFormat="1" x14ac:dyDescent="0.2">
      <c r="A155" s="46"/>
      <c r="B155" s="25"/>
      <c r="C155" s="49"/>
      <c r="D155" s="93"/>
      <c r="E155" s="96"/>
      <c r="F155" s="94"/>
      <c r="G155" s="41"/>
      <c r="H155" s="95"/>
      <c r="I155" s="97"/>
      <c r="L155" s="7"/>
    </row>
    <row r="156" spans="1:12" x14ac:dyDescent="0.2">
      <c r="A156" s="26" t="s">
        <v>53</v>
      </c>
      <c r="B156" s="45"/>
      <c r="C156" s="72">
        <v>81600</v>
      </c>
      <c r="D156" s="90"/>
      <c r="E156" s="90"/>
      <c r="F156" s="50"/>
      <c r="G156" s="32">
        <v>81600</v>
      </c>
      <c r="H156" s="92">
        <f>SUM('Overall Budget'!H157)</f>
        <v>81600</v>
      </c>
      <c r="I156" s="92">
        <f>SUM(H156-G156)</f>
        <v>0</v>
      </c>
      <c r="L156" s="17"/>
    </row>
    <row r="157" spans="1:12" x14ac:dyDescent="0.2">
      <c r="A157" s="62"/>
      <c r="B157" s="71"/>
      <c r="C157" s="67"/>
      <c r="D157" s="93"/>
      <c r="E157" s="96"/>
      <c r="F157" s="94"/>
      <c r="G157" s="68"/>
      <c r="H157" s="95"/>
      <c r="I157" s="97"/>
    </row>
    <row r="158" spans="1:12" x14ac:dyDescent="0.2">
      <c r="A158" s="26" t="s">
        <v>100</v>
      </c>
      <c r="B158" s="26"/>
      <c r="C158" s="31">
        <f>SUM(C159:C160)</f>
        <v>0</v>
      </c>
      <c r="D158" s="90">
        <f>SUM('Overall Budget'!G159)</f>
        <v>0</v>
      </c>
      <c r="E158" s="90">
        <f>SUM(D158-C158)</f>
        <v>0</v>
      </c>
      <c r="F158" s="50"/>
      <c r="G158" s="32">
        <f>SUM(G159:G160)</f>
        <v>0</v>
      </c>
      <c r="H158" s="92">
        <f>SUM('Overall Budget'!H159)</f>
        <v>0</v>
      </c>
      <c r="I158" s="92">
        <f>SUM(H158-G158)</f>
        <v>0</v>
      </c>
    </row>
    <row r="159" spans="1:12" s="17" customFormat="1" x14ac:dyDescent="0.2">
      <c r="A159" s="46"/>
      <c r="B159" s="25" t="s">
        <v>56</v>
      </c>
      <c r="C159" s="36">
        <v>0</v>
      </c>
      <c r="D159" s="93">
        <f>SUM('Overall Budget'!G160)</f>
        <v>0</v>
      </c>
      <c r="E159" s="93">
        <f>SUM(D159-C159)</f>
        <v>0</v>
      </c>
      <c r="F159" s="94"/>
      <c r="G159" s="37">
        <v>0</v>
      </c>
      <c r="H159" s="95">
        <f>SUM('Overall Budget'!H160)</f>
        <v>0</v>
      </c>
      <c r="I159" s="95">
        <f>SUM(H159-G159)</f>
        <v>0</v>
      </c>
      <c r="L159" s="7"/>
    </row>
    <row r="160" spans="1:12" x14ac:dyDescent="0.2">
      <c r="A160" s="25"/>
      <c r="B160" s="25" t="s">
        <v>37</v>
      </c>
      <c r="C160" s="36">
        <v>0</v>
      </c>
      <c r="D160" s="93">
        <f>SUM('Overall Budget'!G161)</f>
        <v>0</v>
      </c>
      <c r="E160" s="93">
        <f>SUM(D160-C160)</f>
        <v>0</v>
      </c>
      <c r="F160" s="94"/>
      <c r="G160" s="37">
        <v>0</v>
      </c>
      <c r="H160" s="95">
        <f>SUM('Overall Budget'!H161)</f>
        <v>0</v>
      </c>
      <c r="I160" s="95">
        <f>SUM(H160-G160)</f>
        <v>0</v>
      </c>
      <c r="L160" s="17"/>
    </row>
    <row r="161" spans="3:3" x14ac:dyDescent="0.2">
      <c r="C161" s="36"/>
    </row>
    <row r="162" spans="3:3" x14ac:dyDescent="0.2">
      <c r="C162" s="36"/>
    </row>
  </sheetData>
  <mergeCells count="1">
    <mergeCell ref="A1:I1"/>
  </mergeCells>
  <pageMargins left="0.23622047244094491" right="0.23622047244094491" top="0.74803149606299213" bottom="0.74803149606299213" header="0.31496062992125984" footer="0.31496062992125984"/>
  <pageSetup paperSize="9" orientation="portrait" horizontalDpi="4294967293" verticalDpi="0" r:id="rId1"/>
  <headerFooter>
    <oddFooter>&amp;LR Burnham&amp;C&amp;P of &amp;N&amp;R&amp;F &amp;A</oddFooter>
  </headerFooter>
  <rowBreaks count="2" manualBreakCount="2">
    <brk id="57" max="16383" man="1"/>
    <brk id="113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6"/>
  <sheetViews>
    <sheetView workbookViewId="0">
      <selection activeCell="I57" sqref="I57"/>
    </sheetView>
  </sheetViews>
  <sheetFormatPr defaultRowHeight="12.75" x14ac:dyDescent="0.2"/>
  <cols>
    <col min="1" max="1" width="9" bestFit="1" customWidth="1"/>
    <col min="2" max="2" width="7.28515625" style="123" customWidth="1"/>
    <col min="3" max="3" width="24.28515625" bestFit="1" customWidth="1"/>
    <col min="4" max="4" width="27" bestFit="1" customWidth="1"/>
    <col min="5" max="6" width="7.7109375" style="124" customWidth="1"/>
    <col min="7" max="7" width="9.85546875" style="124" bestFit="1" customWidth="1"/>
    <col min="8" max="8" width="12.42578125" bestFit="1" customWidth="1"/>
  </cols>
  <sheetData>
    <row r="1" spans="1:7" ht="20.25" x14ac:dyDescent="0.3">
      <c r="A1" s="170" t="s">
        <v>159</v>
      </c>
      <c r="B1" s="170"/>
      <c r="C1" s="170"/>
      <c r="D1" s="170"/>
      <c r="E1" s="170"/>
      <c r="F1" s="170"/>
      <c r="G1" s="170"/>
    </row>
    <row r="2" spans="1:7" s="122" customFormat="1" ht="11.25" x14ac:dyDescent="0.2">
      <c r="B2" s="121"/>
      <c r="E2" s="94"/>
      <c r="F2" s="94"/>
      <c r="G2" s="94"/>
    </row>
    <row r="3" spans="1:7" s="122" customFormat="1" ht="11.25" x14ac:dyDescent="0.2">
      <c r="A3" s="125" t="s">
        <v>160</v>
      </c>
      <c r="B3" s="126" t="s">
        <v>161</v>
      </c>
      <c r="E3" s="127"/>
      <c r="F3" s="128" t="s">
        <v>162</v>
      </c>
      <c r="G3" s="127">
        <v>2500</v>
      </c>
    </row>
    <row r="4" spans="1:7" s="122" customFormat="1" ht="11.25" x14ac:dyDescent="0.2">
      <c r="A4" s="129"/>
      <c r="B4" s="121"/>
      <c r="E4" s="94"/>
      <c r="F4" s="94"/>
      <c r="G4" s="94"/>
    </row>
    <row r="5" spans="1:7" s="122" customFormat="1" ht="11.25" x14ac:dyDescent="0.2">
      <c r="A5" s="129"/>
      <c r="B5" s="121"/>
      <c r="E5" s="130" t="s">
        <v>163</v>
      </c>
      <c r="F5" s="130" t="s">
        <v>29</v>
      </c>
      <c r="G5" s="130" t="s">
        <v>164</v>
      </c>
    </row>
    <row r="6" spans="1:7" s="122" customFormat="1" ht="11.25" x14ac:dyDescent="0.2">
      <c r="A6" s="129">
        <v>41449</v>
      </c>
      <c r="B6" s="121" t="s">
        <v>165</v>
      </c>
      <c r="C6" s="122" t="s">
        <v>166</v>
      </c>
      <c r="D6" s="122" t="s">
        <v>167</v>
      </c>
      <c r="E6" s="94">
        <v>56</v>
      </c>
      <c r="F6" s="94">
        <v>9.33</v>
      </c>
      <c r="G6" s="94">
        <v>46.67</v>
      </c>
    </row>
    <row r="7" spans="1:7" s="122" customFormat="1" ht="11.25" x14ac:dyDescent="0.2">
      <c r="A7" s="129">
        <v>41450</v>
      </c>
      <c r="B7" s="121" t="s">
        <v>165</v>
      </c>
      <c r="C7" s="122" t="s">
        <v>168</v>
      </c>
      <c r="D7" s="122" t="s">
        <v>169</v>
      </c>
      <c r="E7" s="94">
        <v>142.07</v>
      </c>
      <c r="F7" s="94">
        <v>23.7</v>
      </c>
      <c r="G7" s="94">
        <v>118.37</v>
      </c>
    </row>
    <row r="8" spans="1:7" s="122" customFormat="1" ht="11.25" x14ac:dyDescent="0.2">
      <c r="A8" s="129">
        <v>41453</v>
      </c>
      <c r="B8" s="121" t="s">
        <v>170</v>
      </c>
      <c r="C8" s="122" t="s">
        <v>171</v>
      </c>
      <c r="D8" s="122" t="s">
        <v>172</v>
      </c>
      <c r="E8" s="94">
        <v>120</v>
      </c>
      <c r="F8" s="94">
        <v>20</v>
      </c>
      <c r="G8" s="94">
        <v>100</v>
      </c>
    </row>
    <row r="9" spans="1:7" s="122" customFormat="1" ht="11.25" x14ac:dyDescent="0.2">
      <c r="A9" s="129">
        <v>41453</v>
      </c>
      <c r="B9" s="121" t="s">
        <v>165</v>
      </c>
      <c r="C9" s="122" t="s">
        <v>168</v>
      </c>
      <c r="D9" s="122" t="s">
        <v>173</v>
      </c>
      <c r="E9" s="94">
        <v>696.59</v>
      </c>
      <c r="F9" s="94">
        <v>116.1</v>
      </c>
      <c r="G9" s="94">
        <v>580.49</v>
      </c>
    </row>
    <row r="10" spans="1:7" s="122" customFormat="1" ht="11.25" x14ac:dyDescent="0.2">
      <c r="A10" s="129">
        <v>41456</v>
      </c>
      <c r="B10" s="121" t="s">
        <v>165</v>
      </c>
      <c r="C10" s="122" t="s">
        <v>174</v>
      </c>
      <c r="D10" s="122" t="s">
        <v>175</v>
      </c>
      <c r="E10" s="94">
        <v>124.8</v>
      </c>
      <c r="F10" s="94">
        <v>20.8</v>
      </c>
      <c r="G10" s="94">
        <v>104</v>
      </c>
    </row>
    <row r="11" spans="1:7" s="122" customFormat="1" ht="11.25" x14ac:dyDescent="0.2">
      <c r="A11" s="129">
        <v>41460</v>
      </c>
      <c r="B11" s="121">
        <v>104454</v>
      </c>
      <c r="C11" s="121" t="s">
        <v>176</v>
      </c>
      <c r="D11" s="121" t="s">
        <v>177</v>
      </c>
      <c r="E11" s="131">
        <v>328.56</v>
      </c>
      <c r="F11" s="131">
        <v>54.76</v>
      </c>
      <c r="G11" s="131">
        <v>273.8</v>
      </c>
    </row>
    <row r="12" spans="1:7" s="122" customFormat="1" ht="11.25" x14ac:dyDescent="0.2">
      <c r="A12" s="129">
        <v>41460</v>
      </c>
      <c r="B12" s="121">
        <v>104454</v>
      </c>
      <c r="C12" s="121" t="s">
        <v>176</v>
      </c>
      <c r="D12" s="121" t="s">
        <v>177</v>
      </c>
      <c r="E12" s="131">
        <v>101.42</v>
      </c>
      <c r="F12" s="131">
        <v>16.899999999999999</v>
      </c>
      <c r="G12" s="131">
        <v>84.52</v>
      </c>
    </row>
    <row r="13" spans="1:7" s="122" customFormat="1" ht="11.25" x14ac:dyDescent="0.2">
      <c r="A13" s="129">
        <v>41460</v>
      </c>
      <c r="B13" s="121">
        <v>104454</v>
      </c>
      <c r="C13" s="121" t="s">
        <v>176</v>
      </c>
      <c r="D13" s="121" t="s">
        <v>177</v>
      </c>
      <c r="E13" s="131">
        <v>38.4</v>
      </c>
      <c r="F13" s="131">
        <v>6.4</v>
      </c>
      <c r="G13" s="131">
        <v>32</v>
      </c>
    </row>
    <row r="14" spans="1:7" s="122" customFormat="1" ht="11.25" x14ac:dyDescent="0.2">
      <c r="A14" s="129">
        <v>41460</v>
      </c>
      <c r="B14" s="121">
        <v>104454</v>
      </c>
      <c r="C14" s="121" t="s">
        <v>176</v>
      </c>
      <c r="D14" s="121" t="s">
        <v>177</v>
      </c>
      <c r="E14" s="131">
        <v>69.58</v>
      </c>
      <c r="F14" s="131">
        <v>11.6</v>
      </c>
      <c r="G14" s="131">
        <v>57.98</v>
      </c>
    </row>
    <row r="15" spans="1:7" s="122" customFormat="1" ht="11.25" x14ac:dyDescent="0.2">
      <c r="A15" s="129">
        <v>41461</v>
      </c>
      <c r="B15" s="121" t="s">
        <v>165</v>
      </c>
      <c r="C15" s="122" t="s">
        <v>168</v>
      </c>
      <c r="D15" s="122" t="s">
        <v>178</v>
      </c>
      <c r="E15" s="94">
        <v>25.01</v>
      </c>
      <c r="F15" s="94">
        <v>4.17</v>
      </c>
      <c r="G15" s="94">
        <v>20.84</v>
      </c>
    </row>
    <row r="16" spans="1:7" s="122" customFormat="1" ht="11.25" x14ac:dyDescent="0.2">
      <c r="A16" s="129">
        <v>41463</v>
      </c>
      <c r="B16" s="121" t="s">
        <v>165</v>
      </c>
      <c r="C16" s="122" t="s">
        <v>179</v>
      </c>
      <c r="D16" s="122" t="s">
        <v>180</v>
      </c>
      <c r="E16" s="94">
        <v>9</v>
      </c>
      <c r="F16" s="94">
        <v>1.5</v>
      </c>
      <c r="G16" s="94">
        <v>7.5</v>
      </c>
    </row>
    <row r="17" spans="1:7" s="122" customFormat="1" ht="11.25" x14ac:dyDescent="0.2">
      <c r="A17" s="129">
        <v>41470</v>
      </c>
      <c r="B17" s="121">
        <v>104458</v>
      </c>
      <c r="C17" s="122" t="s">
        <v>176</v>
      </c>
      <c r="D17" s="122" t="s">
        <v>177</v>
      </c>
      <c r="E17" s="94">
        <v>153.6</v>
      </c>
      <c r="F17" s="94">
        <v>25.6</v>
      </c>
      <c r="G17" s="94">
        <v>128</v>
      </c>
    </row>
    <row r="18" spans="1:7" s="122" customFormat="1" ht="11.25" x14ac:dyDescent="0.2">
      <c r="A18" s="129">
        <v>41470</v>
      </c>
      <c r="B18" s="121">
        <v>104458</v>
      </c>
      <c r="C18" s="122" t="s">
        <v>176</v>
      </c>
      <c r="D18" s="122" t="s">
        <v>177</v>
      </c>
      <c r="E18" s="94">
        <v>192</v>
      </c>
      <c r="F18" s="94">
        <v>32</v>
      </c>
      <c r="G18" s="94">
        <v>160</v>
      </c>
    </row>
    <row r="19" spans="1:7" s="122" customFormat="1" ht="11.25" x14ac:dyDescent="0.2">
      <c r="A19" s="129">
        <v>41470</v>
      </c>
      <c r="B19" s="121">
        <v>104458</v>
      </c>
      <c r="C19" s="122" t="s">
        <v>176</v>
      </c>
      <c r="D19" s="122" t="s">
        <v>177</v>
      </c>
      <c r="E19" s="94">
        <v>7.42</v>
      </c>
      <c r="F19" s="94">
        <v>1.24</v>
      </c>
      <c r="G19" s="94">
        <v>6.18</v>
      </c>
    </row>
    <row r="20" spans="1:7" s="122" customFormat="1" ht="11.25" x14ac:dyDescent="0.2">
      <c r="A20" s="129">
        <v>41470</v>
      </c>
      <c r="B20" s="121">
        <v>104458</v>
      </c>
      <c r="C20" s="122" t="s">
        <v>176</v>
      </c>
      <c r="D20" s="122" t="s">
        <v>177</v>
      </c>
      <c r="E20" s="94">
        <v>131.94</v>
      </c>
      <c r="F20" s="94">
        <v>21.99</v>
      </c>
      <c r="G20" s="94">
        <v>109.95</v>
      </c>
    </row>
    <row r="21" spans="1:7" s="122" customFormat="1" ht="11.25" x14ac:dyDescent="0.2">
      <c r="A21" s="129">
        <v>41471</v>
      </c>
      <c r="B21" s="121" t="s">
        <v>165</v>
      </c>
      <c r="C21" s="121" t="s">
        <v>181</v>
      </c>
      <c r="D21" s="121" t="s">
        <v>182</v>
      </c>
      <c r="E21" s="131">
        <v>81.39</v>
      </c>
      <c r="F21" s="131">
        <v>13.57</v>
      </c>
      <c r="G21" s="131">
        <v>67.819999999999993</v>
      </c>
    </row>
    <row r="22" spans="1:7" s="122" customFormat="1" ht="11.25" x14ac:dyDescent="0.2">
      <c r="A22" s="129">
        <v>41477</v>
      </c>
      <c r="B22" s="121">
        <v>104460</v>
      </c>
      <c r="C22" s="122" t="s">
        <v>176</v>
      </c>
      <c r="D22" s="122" t="s">
        <v>177</v>
      </c>
      <c r="E22" s="94">
        <v>502.95</v>
      </c>
      <c r="F22" s="94">
        <v>83.83</v>
      </c>
      <c r="G22" s="94">
        <v>419.12</v>
      </c>
    </row>
    <row r="23" spans="1:7" s="122" customFormat="1" ht="11.25" x14ac:dyDescent="0.2">
      <c r="A23" s="129">
        <v>41477</v>
      </c>
      <c r="B23" s="121">
        <v>104460</v>
      </c>
      <c r="C23" s="122" t="s">
        <v>176</v>
      </c>
      <c r="D23" s="122" t="s">
        <v>177</v>
      </c>
      <c r="E23" s="94">
        <v>39.880000000000003</v>
      </c>
      <c r="F23" s="132">
        <v>6.65</v>
      </c>
      <c r="G23" s="133">
        <v>33.229999999999997</v>
      </c>
    </row>
    <row r="24" spans="1:7" s="122" customFormat="1" ht="11.25" x14ac:dyDescent="0.2">
      <c r="A24" s="129">
        <v>41477</v>
      </c>
      <c r="B24" s="121">
        <v>104460</v>
      </c>
      <c r="C24" s="122" t="s">
        <v>176</v>
      </c>
      <c r="D24" s="122" t="s">
        <v>177</v>
      </c>
      <c r="E24" s="94">
        <v>12.77</v>
      </c>
      <c r="F24" s="94">
        <v>2.13</v>
      </c>
      <c r="G24" s="94">
        <v>10.64</v>
      </c>
    </row>
    <row r="25" spans="1:7" s="122" customFormat="1" ht="11.25" x14ac:dyDescent="0.2">
      <c r="A25" s="129">
        <v>41477</v>
      </c>
      <c r="B25" s="121">
        <v>104460</v>
      </c>
      <c r="C25" s="122" t="s">
        <v>176</v>
      </c>
      <c r="D25" s="122" t="s">
        <v>177</v>
      </c>
      <c r="E25" s="94">
        <v>65.27</v>
      </c>
      <c r="F25" s="94">
        <v>10.88</v>
      </c>
      <c r="G25" s="94">
        <v>54.39</v>
      </c>
    </row>
    <row r="26" spans="1:7" s="122" customFormat="1" ht="11.25" x14ac:dyDescent="0.2">
      <c r="A26" s="129">
        <v>41481</v>
      </c>
      <c r="B26" s="121" t="s">
        <v>170</v>
      </c>
      <c r="C26" s="122" t="s">
        <v>183</v>
      </c>
      <c r="D26" s="122" t="s">
        <v>184</v>
      </c>
      <c r="E26" s="94">
        <v>240</v>
      </c>
      <c r="F26" s="94"/>
      <c r="G26" s="94">
        <v>240</v>
      </c>
    </row>
    <row r="27" spans="1:7" s="122" customFormat="1" ht="12.75" customHeight="1" x14ac:dyDescent="0.2">
      <c r="A27" s="129">
        <v>41481</v>
      </c>
      <c r="B27" s="121">
        <v>104461</v>
      </c>
      <c r="C27" s="122" t="s">
        <v>185</v>
      </c>
      <c r="D27" s="122" t="s">
        <v>186</v>
      </c>
      <c r="E27" s="94">
        <v>3446</v>
      </c>
      <c r="F27" s="94"/>
      <c r="G27" s="94">
        <v>3446</v>
      </c>
    </row>
    <row r="28" spans="1:7" s="122" customFormat="1" ht="12.75" customHeight="1" x14ac:dyDescent="0.2">
      <c r="A28" s="129">
        <v>41484</v>
      </c>
      <c r="B28" s="121">
        <v>104462</v>
      </c>
      <c r="C28" s="122" t="s">
        <v>176</v>
      </c>
      <c r="D28" s="122" t="s">
        <v>177</v>
      </c>
      <c r="E28" s="94">
        <v>314.81</v>
      </c>
      <c r="F28" s="94">
        <v>52.47</v>
      </c>
      <c r="G28" s="94">
        <v>262.33999999999997</v>
      </c>
    </row>
    <row r="29" spans="1:7" s="122" customFormat="1" ht="12.75" customHeight="1" x14ac:dyDescent="0.2">
      <c r="A29" s="129">
        <v>41484</v>
      </c>
      <c r="B29" s="121">
        <v>104462</v>
      </c>
      <c r="C29" s="122" t="s">
        <v>176</v>
      </c>
      <c r="D29" s="122" t="s">
        <v>177</v>
      </c>
      <c r="E29" s="94">
        <v>40.44</v>
      </c>
      <c r="F29" s="94">
        <v>6.74</v>
      </c>
      <c r="G29" s="94">
        <v>33.700000000000003</v>
      </c>
    </row>
    <row r="30" spans="1:7" s="122" customFormat="1" ht="12" customHeight="1" x14ac:dyDescent="0.2">
      <c r="A30" s="129">
        <v>41484</v>
      </c>
      <c r="B30" s="121">
        <v>104462</v>
      </c>
      <c r="C30" s="122" t="s">
        <v>176</v>
      </c>
      <c r="D30" s="122" t="s">
        <v>177</v>
      </c>
      <c r="E30" s="94">
        <v>64.73</v>
      </c>
      <c r="F30" s="94">
        <v>10.79</v>
      </c>
      <c r="G30" s="94">
        <v>53.94</v>
      </c>
    </row>
    <row r="31" spans="1:7" s="122" customFormat="1" ht="11.25" x14ac:dyDescent="0.2">
      <c r="A31" s="129">
        <v>41488</v>
      </c>
      <c r="B31" s="121" t="s">
        <v>170</v>
      </c>
      <c r="C31" s="122" t="s">
        <v>187</v>
      </c>
      <c r="D31" s="122" t="s">
        <v>188</v>
      </c>
      <c r="E31" s="94">
        <v>389</v>
      </c>
      <c r="F31" s="94"/>
      <c r="G31" s="94">
        <v>389</v>
      </c>
    </row>
    <row r="32" spans="1:7" s="122" customFormat="1" ht="11.25" x14ac:dyDescent="0.2">
      <c r="A32" s="129">
        <v>41491</v>
      </c>
      <c r="B32" s="121" t="s">
        <v>165</v>
      </c>
      <c r="C32" s="122" t="s">
        <v>168</v>
      </c>
      <c r="D32" s="122" t="s">
        <v>189</v>
      </c>
      <c r="E32" s="94">
        <v>53.97</v>
      </c>
      <c r="F32" s="94">
        <v>9</v>
      </c>
      <c r="G32" s="94">
        <v>44.97</v>
      </c>
    </row>
    <row r="33" spans="1:7" s="122" customFormat="1" ht="11.25" x14ac:dyDescent="0.2">
      <c r="A33" s="129">
        <v>41493</v>
      </c>
      <c r="B33" s="121" t="s">
        <v>165</v>
      </c>
      <c r="C33" s="122" t="s">
        <v>190</v>
      </c>
      <c r="D33" s="122" t="s">
        <v>191</v>
      </c>
      <c r="E33" s="94">
        <v>98.29</v>
      </c>
      <c r="F33" s="94">
        <v>16.38</v>
      </c>
      <c r="G33" s="94">
        <v>81.91</v>
      </c>
    </row>
    <row r="34" spans="1:7" s="122" customFormat="1" ht="11.25" x14ac:dyDescent="0.2">
      <c r="A34" s="129">
        <v>41509</v>
      </c>
      <c r="B34" s="122" t="s">
        <v>170</v>
      </c>
      <c r="C34" s="122" t="s">
        <v>192</v>
      </c>
      <c r="D34" s="122" t="s">
        <v>193</v>
      </c>
      <c r="E34" s="94">
        <v>1523.16</v>
      </c>
      <c r="F34" s="94">
        <v>253.86</v>
      </c>
      <c r="G34" s="94">
        <v>1269.3</v>
      </c>
    </row>
    <row r="35" spans="1:7" s="122" customFormat="1" ht="11.25" x14ac:dyDescent="0.2">
      <c r="A35" s="129">
        <v>41502</v>
      </c>
      <c r="B35" s="134" t="s">
        <v>194</v>
      </c>
      <c r="C35" s="121" t="s">
        <v>195</v>
      </c>
      <c r="D35" s="121" t="s">
        <v>196</v>
      </c>
      <c r="E35" s="131">
        <v>5</v>
      </c>
      <c r="F35" s="131"/>
      <c r="G35" s="131">
        <v>5</v>
      </c>
    </row>
    <row r="36" spans="1:7" s="122" customFormat="1" ht="11.25" x14ac:dyDescent="0.2">
      <c r="A36" s="129" t="s">
        <v>197</v>
      </c>
      <c r="B36" s="121" t="s">
        <v>170</v>
      </c>
      <c r="C36" s="122" t="s">
        <v>198</v>
      </c>
      <c r="D36" s="122" t="s">
        <v>199</v>
      </c>
      <c r="E36" s="94">
        <v>540</v>
      </c>
      <c r="F36" s="94">
        <v>90</v>
      </c>
      <c r="G36" s="94">
        <v>450</v>
      </c>
    </row>
    <row r="37" spans="1:7" s="122" customFormat="1" ht="11.25" x14ac:dyDescent="0.2">
      <c r="A37" s="129"/>
      <c r="B37" s="121"/>
      <c r="E37" s="127"/>
      <c r="F37" s="135" t="s">
        <v>200</v>
      </c>
      <c r="G37" s="127">
        <f>SUM(G6:G36)</f>
        <v>8691.66</v>
      </c>
    </row>
    <row r="38" spans="1:7" s="122" customFormat="1" ht="11.25" x14ac:dyDescent="0.2">
      <c r="A38" s="129"/>
      <c r="B38" s="121"/>
      <c r="E38" s="94"/>
      <c r="F38" s="94"/>
      <c r="G38" s="94"/>
    </row>
    <row r="39" spans="1:7" s="122" customFormat="1" ht="11.25" x14ac:dyDescent="0.2">
      <c r="A39" s="129"/>
      <c r="B39" s="121"/>
      <c r="E39" s="136"/>
      <c r="F39" s="135" t="s">
        <v>201</v>
      </c>
      <c r="G39" s="137">
        <f>SUM(G3-G37)</f>
        <v>-6191.66</v>
      </c>
    </row>
    <row r="40" spans="1:7" s="122" customFormat="1" ht="11.25" x14ac:dyDescent="0.2">
      <c r="A40" s="138"/>
      <c r="B40" s="139"/>
      <c r="C40" s="140"/>
      <c r="D40" s="140"/>
      <c r="E40" s="141"/>
      <c r="F40" s="142"/>
      <c r="G40" s="143"/>
    </row>
    <row r="41" spans="1:7" s="122" customFormat="1" ht="11.25" x14ac:dyDescent="0.2">
      <c r="A41" s="129"/>
      <c r="B41" s="121"/>
      <c r="E41" s="94"/>
      <c r="F41" s="94"/>
      <c r="G41" s="94"/>
    </row>
    <row r="42" spans="1:7" s="122" customFormat="1" ht="11.25" x14ac:dyDescent="0.2">
      <c r="A42" s="125" t="s">
        <v>202</v>
      </c>
      <c r="B42" s="126"/>
      <c r="E42" s="127"/>
      <c r="F42" s="128" t="s">
        <v>162</v>
      </c>
      <c r="G42" s="127">
        <v>10000</v>
      </c>
    </row>
    <row r="43" spans="1:7" s="122" customFormat="1" ht="11.25" x14ac:dyDescent="0.2">
      <c r="A43" s="129"/>
      <c r="B43" s="121"/>
      <c r="E43" s="94"/>
      <c r="F43" s="94"/>
      <c r="G43" s="94"/>
    </row>
    <row r="44" spans="1:7" s="122" customFormat="1" ht="11.25" x14ac:dyDescent="0.2">
      <c r="A44" s="129"/>
      <c r="B44" s="121"/>
      <c r="E44" s="130" t="s">
        <v>163</v>
      </c>
      <c r="F44" s="130" t="s">
        <v>29</v>
      </c>
      <c r="G44" s="130" t="s">
        <v>164</v>
      </c>
    </row>
    <row r="45" spans="1:7" s="122" customFormat="1" ht="11.25" x14ac:dyDescent="0.2">
      <c r="A45" s="129" t="s">
        <v>160</v>
      </c>
      <c r="B45" s="121"/>
      <c r="C45" s="122" t="s">
        <v>203</v>
      </c>
      <c r="E45" s="131"/>
      <c r="F45" s="131"/>
      <c r="G45" s="131">
        <f>SUM(G37-G3)</f>
        <v>6191.66</v>
      </c>
    </row>
    <row r="46" spans="1:7" s="122" customFormat="1" ht="11.25" x14ac:dyDescent="0.2">
      <c r="A46" s="129">
        <v>41532</v>
      </c>
      <c r="B46" s="121" t="s">
        <v>165</v>
      </c>
      <c r="C46" s="122" t="s">
        <v>168</v>
      </c>
      <c r="D46" s="122" t="s">
        <v>204</v>
      </c>
      <c r="E46" s="131">
        <v>100.31</v>
      </c>
      <c r="F46" s="131">
        <v>16.739999999999998</v>
      </c>
      <c r="G46" s="131">
        <v>83.57</v>
      </c>
    </row>
    <row r="47" spans="1:7" s="122" customFormat="1" ht="11.25" x14ac:dyDescent="0.2">
      <c r="A47" s="129">
        <v>41570</v>
      </c>
      <c r="B47" s="121" t="s">
        <v>205</v>
      </c>
      <c r="C47" s="122" t="s">
        <v>206</v>
      </c>
      <c r="D47" s="122" t="s">
        <v>207</v>
      </c>
      <c r="E47" s="131">
        <v>21</v>
      </c>
      <c r="F47" s="131">
        <v>0</v>
      </c>
      <c r="G47" s="131">
        <v>21</v>
      </c>
    </row>
    <row r="48" spans="1:7" s="122" customFormat="1" ht="11.25" x14ac:dyDescent="0.2">
      <c r="A48" s="129">
        <v>41824</v>
      </c>
      <c r="B48" s="121" t="s">
        <v>170</v>
      </c>
      <c r="C48" s="122" t="s">
        <v>183</v>
      </c>
      <c r="D48" s="122" t="s">
        <v>208</v>
      </c>
      <c r="E48" s="94">
        <v>310</v>
      </c>
      <c r="F48" s="94"/>
      <c r="G48" s="94">
        <v>310</v>
      </c>
    </row>
    <row r="49" spans="1:7" s="122" customFormat="1" ht="11.25" x14ac:dyDescent="0.2">
      <c r="A49" s="129">
        <v>41828</v>
      </c>
      <c r="B49" s="144" t="s">
        <v>165</v>
      </c>
      <c r="C49" s="145" t="s">
        <v>190</v>
      </c>
      <c r="D49" s="145" t="s">
        <v>218</v>
      </c>
      <c r="E49" s="146">
        <v>17.53</v>
      </c>
      <c r="F49" s="146">
        <v>2.92</v>
      </c>
      <c r="G49" s="146">
        <v>14.61</v>
      </c>
    </row>
    <row r="50" spans="1:7" s="122" customFormat="1" ht="11.25" x14ac:dyDescent="0.2">
      <c r="A50" s="129">
        <v>41831</v>
      </c>
      <c r="B50" s="121" t="s">
        <v>170</v>
      </c>
      <c r="C50" s="122" t="s">
        <v>192</v>
      </c>
      <c r="D50" s="122" t="s">
        <v>210</v>
      </c>
      <c r="E50" s="94">
        <v>534.20000000000005</v>
      </c>
      <c r="F50" s="94">
        <v>89.03</v>
      </c>
      <c r="G50" s="94">
        <v>445.17</v>
      </c>
    </row>
    <row r="51" spans="1:7" s="122" customFormat="1" ht="11.25" x14ac:dyDescent="0.2">
      <c r="A51" s="129">
        <v>41841</v>
      </c>
      <c r="B51" s="134">
        <v>104506</v>
      </c>
      <c r="C51" s="121" t="s">
        <v>176</v>
      </c>
      <c r="D51" s="121" t="s">
        <v>209</v>
      </c>
      <c r="E51" s="131">
        <v>42.04</v>
      </c>
      <c r="F51" s="131">
        <v>7.01</v>
      </c>
      <c r="G51" s="131">
        <v>35.03</v>
      </c>
    </row>
    <row r="52" spans="1:7" s="122" customFormat="1" ht="11.25" x14ac:dyDescent="0.2">
      <c r="A52" s="129">
        <v>41994</v>
      </c>
      <c r="B52" s="121" t="s">
        <v>165</v>
      </c>
      <c r="C52" s="122" t="s">
        <v>211</v>
      </c>
      <c r="D52" s="122" t="s">
        <v>212</v>
      </c>
      <c r="E52" s="94">
        <v>44.98</v>
      </c>
      <c r="F52" s="94">
        <v>7.5</v>
      </c>
      <c r="G52" s="94">
        <v>37.479999999999997</v>
      </c>
    </row>
    <row r="53" spans="1:7" s="122" customFormat="1" ht="11.25" x14ac:dyDescent="0.2">
      <c r="A53" s="129">
        <v>41997</v>
      </c>
      <c r="B53" s="121" t="s">
        <v>165</v>
      </c>
      <c r="C53" s="122" t="s">
        <v>213</v>
      </c>
      <c r="D53" s="122" t="s">
        <v>214</v>
      </c>
      <c r="E53" s="94">
        <v>273.58999999999997</v>
      </c>
      <c r="F53" s="94">
        <v>45.6</v>
      </c>
      <c r="G53" s="94">
        <v>227.99</v>
      </c>
    </row>
    <row r="54" spans="1:7" s="122" customFormat="1" ht="11.25" x14ac:dyDescent="0.2">
      <c r="A54" s="129">
        <v>42013</v>
      </c>
      <c r="B54" s="121" t="s">
        <v>170</v>
      </c>
      <c r="C54" s="122" t="s">
        <v>215</v>
      </c>
      <c r="D54" s="122" t="s">
        <v>216</v>
      </c>
      <c r="E54" s="94">
        <v>72</v>
      </c>
      <c r="F54" s="94"/>
      <c r="G54" s="94">
        <v>72</v>
      </c>
    </row>
    <row r="55" spans="1:7" s="122" customFormat="1" ht="11.25" x14ac:dyDescent="0.2">
      <c r="A55" s="129">
        <v>42037</v>
      </c>
      <c r="B55" s="121" t="s">
        <v>170</v>
      </c>
      <c r="C55" s="122" t="s">
        <v>215</v>
      </c>
      <c r="D55" s="122" t="s">
        <v>217</v>
      </c>
      <c r="E55" s="94">
        <v>16</v>
      </c>
      <c r="F55" s="94"/>
      <c r="G55" s="94">
        <v>16</v>
      </c>
    </row>
    <row r="56" spans="1:7" s="122" customFormat="1" ht="11.25" x14ac:dyDescent="0.2">
      <c r="A56" s="129"/>
      <c r="B56" s="121"/>
      <c r="E56" s="94"/>
      <c r="F56" s="94"/>
      <c r="G56" s="94"/>
    </row>
    <row r="57" spans="1:7" s="122" customFormat="1" ht="11.25" x14ac:dyDescent="0.2">
      <c r="A57" s="129"/>
      <c r="B57" s="121"/>
      <c r="E57" s="94"/>
      <c r="F57" s="94"/>
      <c r="G57" s="94"/>
    </row>
    <row r="58" spans="1:7" s="122" customFormat="1" ht="11.25" x14ac:dyDescent="0.2">
      <c r="A58" s="129"/>
      <c r="B58" s="121"/>
      <c r="E58" s="94"/>
      <c r="F58" s="94"/>
      <c r="G58" s="94"/>
    </row>
    <row r="59" spans="1:7" s="122" customFormat="1" ht="11.25" x14ac:dyDescent="0.2">
      <c r="A59" s="129"/>
      <c r="B59" s="121"/>
      <c r="E59" s="147"/>
      <c r="F59" s="135" t="s">
        <v>200</v>
      </c>
      <c r="G59" s="148">
        <f>SUM(G45:G58)</f>
        <v>7454.5099999999984</v>
      </c>
    </row>
    <row r="60" spans="1:7" s="122" customFormat="1" ht="11.25" x14ac:dyDescent="0.2">
      <c r="A60" s="129"/>
      <c r="B60" s="121"/>
      <c r="E60" s="94"/>
      <c r="F60" s="94"/>
      <c r="G60" s="94"/>
    </row>
    <row r="61" spans="1:7" s="122" customFormat="1" ht="11.25" x14ac:dyDescent="0.2">
      <c r="A61" s="129"/>
      <c r="B61" s="121"/>
      <c r="E61" s="94"/>
      <c r="F61" s="94"/>
      <c r="G61" s="94"/>
    </row>
    <row r="62" spans="1:7" s="122" customFormat="1" ht="11.25" x14ac:dyDescent="0.2">
      <c r="B62" s="121"/>
      <c r="E62" s="136"/>
      <c r="F62" s="135" t="s">
        <v>201</v>
      </c>
      <c r="G62" s="137">
        <f>SUM(G42-G59)</f>
        <v>2545.4900000000016</v>
      </c>
    </row>
    <row r="63" spans="1:7" s="122" customFormat="1" ht="11.25" x14ac:dyDescent="0.2">
      <c r="A63" s="172" t="s">
        <v>219</v>
      </c>
      <c r="B63" s="172"/>
      <c r="C63" s="172"/>
      <c r="D63" s="172"/>
      <c r="E63" s="172"/>
      <c r="F63" s="172"/>
      <c r="G63" s="172"/>
    </row>
    <row r="64" spans="1:7" s="122" customFormat="1" ht="11.25" x14ac:dyDescent="0.2">
      <c r="A64" s="149"/>
      <c r="B64" s="149"/>
      <c r="C64" s="149"/>
      <c r="D64" s="149"/>
      <c r="E64" s="149"/>
      <c r="F64" s="149"/>
      <c r="G64" s="149"/>
    </row>
    <row r="65" spans="1:7" s="122" customFormat="1" ht="11.25" x14ac:dyDescent="0.2">
      <c r="A65" s="171" t="s">
        <v>220</v>
      </c>
      <c r="B65" s="171"/>
      <c r="C65" s="171"/>
      <c r="D65" s="171"/>
      <c r="E65" s="171"/>
      <c r="F65" s="171"/>
      <c r="G65" s="171"/>
    </row>
    <row r="66" spans="1:7" s="122" customFormat="1" ht="11.25" x14ac:dyDescent="0.2"/>
    <row r="67" spans="1:7" s="7" customFormat="1" x14ac:dyDescent="0.2">
      <c r="B67" s="120"/>
      <c r="E67" s="15"/>
      <c r="F67" s="15"/>
      <c r="G67" s="15"/>
    </row>
    <row r="68" spans="1:7" s="7" customFormat="1" x14ac:dyDescent="0.2">
      <c r="B68" s="120"/>
      <c r="E68" s="15"/>
      <c r="F68" s="15"/>
      <c r="G68" s="15"/>
    </row>
    <row r="69" spans="1:7" s="7" customFormat="1" x14ac:dyDescent="0.2">
      <c r="B69" s="120"/>
      <c r="E69" s="15"/>
      <c r="F69" s="15"/>
      <c r="G69" s="15"/>
    </row>
    <row r="70" spans="1:7" s="7" customFormat="1" x14ac:dyDescent="0.2">
      <c r="B70" s="120"/>
      <c r="E70" s="15"/>
      <c r="F70" s="15"/>
      <c r="G70" s="15"/>
    </row>
    <row r="71" spans="1:7" s="7" customFormat="1" x14ac:dyDescent="0.2">
      <c r="B71" s="120"/>
      <c r="E71" s="15"/>
      <c r="F71" s="15"/>
      <c r="G71" s="15"/>
    </row>
    <row r="72" spans="1:7" s="7" customFormat="1" x14ac:dyDescent="0.2">
      <c r="B72" s="120"/>
      <c r="E72" s="15"/>
      <c r="F72" s="15"/>
      <c r="G72" s="15"/>
    </row>
    <row r="73" spans="1:7" s="7" customFormat="1" x14ac:dyDescent="0.2">
      <c r="B73" s="120"/>
      <c r="E73" s="15"/>
      <c r="F73" s="15"/>
      <c r="G73" s="15"/>
    </row>
    <row r="74" spans="1:7" s="7" customFormat="1" x14ac:dyDescent="0.2">
      <c r="B74" s="120"/>
      <c r="E74" s="15"/>
      <c r="F74" s="15"/>
      <c r="G74" s="15"/>
    </row>
    <row r="75" spans="1:7" s="7" customFormat="1" x14ac:dyDescent="0.2">
      <c r="B75" s="120"/>
      <c r="E75" s="15"/>
      <c r="F75" s="15"/>
      <c r="G75" s="15"/>
    </row>
    <row r="76" spans="1:7" s="7" customFormat="1" x14ac:dyDescent="0.2">
      <c r="B76" s="120"/>
      <c r="E76" s="15"/>
      <c r="F76" s="15"/>
      <c r="G76" s="15"/>
    </row>
    <row r="77" spans="1:7" s="7" customFormat="1" x14ac:dyDescent="0.2">
      <c r="B77" s="120"/>
      <c r="E77" s="15"/>
      <c r="F77" s="15"/>
      <c r="G77" s="15"/>
    </row>
    <row r="78" spans="1:7" s="7" customFormat="1" x14ac:dyDescent="0.2">
      <c r="B78" s="120"/>
      <c r="E78" s="15"/>
      <c r="F78" s="15"/>
      <c r="G78" s="15"/>
    </row>
    <row r="79" spans="1:7" s="7" customFormat="1" x14ac:dyDescent="0.2">
      <c r="B79" s="120"/>
      <c r="E79" s="15"/>
      <c r="F79" s="15"/>
      <c r="G79" s="15"/>
    </row>
    <row r="80" spans="1:7" s="7" customFormat="1" x14ac:dyDescent="0.2">
      <c r="B80" s="120"/>
      <c r="E80" s="15"/>
      <c r="F80" s="15"/>
      <c r="G80" s="15"/>
    </row>
    <row r="81" spans="2:7" s="7" customFormat="1" x14ac:dyDescent="0.2">
      <c r="B81" s="120"/>
      <c r="E81" s="15"/>
      <c r="F81" s="15"/>
      <c r="G81" s="15"/>
    </row>
    <row r="82" spans="2:7" s="7" customFormat="1" x14ac:dyDescent="0.2">
      <c r="B82" s="120"/>
      <c r="E82" s="15"/>
      <c r="F82" s="15"/>
      <c r="G82" s="15"/>
    </row>
    <row r="83" spans="2:7" s="7" customFormat="1" x14ac:dyDescent="0.2">
      <c r="B83" s="120"/>
      <c r="E83" s="15"/>
      <c r="F83" s="15"/>
      <c r="G83" s="15"/>
    </row>
    <row r="84" spans="2:7" s="7" customFormat="1" x14ac:dyDescent="0.2">
      <c r="B84" s="120"/>
      <c r="E84" s="15"/>
      <c r="F84" s="15"/>
      <c r="G84" s="15"/>
    </row>
    <row r="85" spans="2:7" s="7" customFormat="1" x14ac:dyDescent="0.2">
      <c r="B85" s="120"/>
      <c r="E85" s="15"/>
      <c r="F85" s="15"/>
      <c r="G85" s="15"/>
    </row>
    <row r="86" spans="2:7" s="7" customFormat="1" x14ac:dyDescent="0.2">
      <c r="B86" s="120"/>
      <c r="E86" s="15"/>
      <c r="F86" s="15"/>
      <c r="G86" s="15"/>
    </row>
    <row r="87" spans="2:7" s="7" customFormat="1" x14ac:dyDescent="0.2">
      <c r="B87" s="120"/>
      <c r="E87" s="15"/>
      <c r="F87" s="15"/>
      <c r="G87" s="15"/>
    </row>
    <row r="88" spans="2:7" s="7" customFormat="1" x14ac:dyDescent="0.2">
      <c r="B88" s="120"/>
      <c r="E88" s="15"/>
      <c r="F88" s="15"/>
      <c r="G88" s="15"/>
    </row>
    <row r="89" spans="2:7" s="7" customFormat="1" x14ac:dyDescent="0.2">
      <c r="B89" s="120"/>
      <c r="E89" s="15"/>
      <c r="F89" s="15"/>
      <c r="G89" s="15"/>
    </row>
    <row r="90" spans="2:7" s="7" customFormat="1" x14ac:dyDescent="0.2">
      <c r="B90" s="120"/>
      <c r="E90" s="15"/>
      <c r="F90" s="15"/>
      <c r="G90" s="15"/>
    </row>
    <row r="91" spans="2:7" s="7" customFormat="1" x14ac:dyDescent="0.2">
      <c r="B91" s="120"/>
      <c r="E91" s="15"/>
      <c r="F91" s="15"/>
      <c r="G91" s="15"/>
    </row>
    <row r="92" spans="2:7" s="7" customFormat="1" x14ac:dyDescent="0.2">
      <c r="B92" s="120"/>
      <c r="E92" s="15"/>
      <c r="F92" s="15"/>
      <c r="G92" s="15"/>
    </row>
    <row r="93" spans="2:7" s="7" customFormat="1" x14ac:dyDescent="0.2">
      <c r="B93" s="120"/>
      <c r="E93" s="15"/>
      <c r="F93" s="15"/>
      <c r="G93" s="15"/>
    </row>
    <row r="94" spans="2:7" s="7" customFormat="1" x14ac:dyDescent="0.2">
      <c r="B94" s="120"/>
      <c r="E94" s="15"/>
      <c r="F94" s="15"/>
      <c r="G94" s="15"/>
    </row>
    <row r="95" spans="2:7" s="7" customFormat="1" x14ac:dyDescent="0.2">
      <c r="B95" s="120"/>
      <c r="E95" s="15"/>
      <c r="F95" s="15"/>
      <c r="G95" s="15"/>
    </row>
    <row r="96" spans="2:7" s="7" customFormat="1" x14ac:dyDescent="0.2">
      <c r="B96" s="120"/>
      <c r="E96" s="15"/>
      <c r="F96" s="15"/>
      <c r="G96" s="15"/>
    </row>
    <row r="97" spans="2:7" s="7" customFormat="1" x14ac:dyDescent="0.2">
      <c r="B97" s="120"/>
      <c r="E97" s="15"/>
      <c r="F97" s="15"/>
      <c r="G97" s="15"/>
    </row>
    <row r="98" spans="2:7" s="7" customFormat="1" x14ac:dyDescent="0.2">
      <c r="B98" s="120"/>
      <c r="E98" s="15"/>
      <c r="F98" s="15"/>
      <c r="G98" s="15"/>
    </row>
    <row r="99" spans="2:7" s="7" customFormat="1" x14ac:dyDescent="0.2">
      <c r="B99" s="120"/>
      <c r="E99" s="15"/>
      <c r="F99" s="15"/>
      <c r="G99" s="15"/>
    </row>
    <row r="100" spans="2:7" s="7" customFormat="1" x14ac:dyDescent="0.2">
      <c r="B100" s="120"/>
      <c r="E100" s="15"/>
      <c r="F100" s="15"/>
      <c r="G100" s="15"/>
    </row>
    <row r="101" spans="2:7" s="7" customFormat="1" x14ac:dyDescent="0.2">
      <c r="B101" s="120"/>
      <c r="E101" s="15"/>
      <c r="F101" s="15"/>
      <c r="G101" s="15"/>
    </row>
    <row r="102" spans="2:7" s="7" customFormat="1" x14ac:dyDescent="0.2">
      <c r="B102" s="120"/>
      <c r="E102" s="15"/>
      <c r="F102" s="15"/>
      <c r="G102" s="15"/>
    </row>
    <row r="103" spans="2:7" s="7" customFormat="1" x14ac:dyDescent="0.2">
      <c r="B103" s="120"/>
      <c r="E103" s="15"/>
      <c r="F103" s="15"/>
      <c r="G103" s="15"/>
    </row>
    <row r="104" spans="2:7" s="7" customFormat="1" x14ac:dyDescent="0.2">
      <c r="B104" s="120"/>
      <c r="E104" s="15"/>
      <c r="F104" s="15"/>
      <c r="G104" s="15"/>
    </row>
    <row r="105" spans="2:7" s="7" customFormat="1" x14ac:dyDescent="0.2">
      <c r="B105" s="120"/>
      <c r="E105" s="15"/>
      <c r="F105" s="15"/>
      <c r="G105" s="15"/>
    </row>
    <row r="106" spans="2:7" s="7" customFormat="1" x14ac:dyDescent="0.2">
      <c r="B106" s="120"/>
      <c r="E106" s="15"/>
      <c r="F106" s="15"/>
      <c r="G106" s="15"/>
    </row>
    <row r="107" spans="2:7" s="7" customFormat="1" x14ac:dyDescent="0.2">
      <c r="B107" s="120"/>
      <c r="E107" s="15"/>
      <c r="F107" s="15"/>
      <c r="G107" s="15"/>
    </row>
    <row r="108" spans="2:7" s="7" customFormat="1" x14ac:dyDescent="0.2">
      <c r="B108" s="120"/>
      <c r="E108" s="15"/>
      <c r="F108" s="15"/>
      <c r="G108" s="15"/>
    </row>
    <row r="109" spans="2:7" s="7" customFormat="1" x14ac:dyDescent="0.2">
      <c r="B109" s="120"/>
      <c r="E109" s="15"/>
      <c r="F109" s="15"/>
      <c r="G109" s="15"/>
    </row>
    <row r="110" spans="2:7" s="7" customFormat="1" x14ac:dyDescent="0.2">
      <c r="B110" s="120"/>
      <c r="E110" s="15"/>
      <c r="F110" s="15"/>
      <c r="G110" s="15"/>
    </row>
    <row r="111" spans="2:7" s="7" customFormat="1" x14ac:dyDescent="0.2">
      <c r="B111" s="120"/>
      <c r="E111" s="15"/>
      <c r="F111" s="15"/>
      <c r="G111" s="15"/>
    </row>
    <row r="112" spans="2:7" s="7" customFormat="1" x14ac:dyDescent="0.2">
      <c r="B112" s="120"/>
      <c r="E112" s="15"/>
      <c r="F112" s="15"/>
      <c r="G112" s="15"/>
    </row>
    <row r="113" spans="2:7" s="7" customFormat="1" x14ac:dyDescent="0.2">
      <c r="B113" s="120"/>
      <c r="E113" s="15"/>
      <c r="F113" s="15"/>
      <c r="G113" s="15"/>
    </row>
    <row r="114" spans="2:7" s="7" customFormat="1" x14ac:dyDescent="0.2">
      <c r="B114" s="120"/>
      <c r="E114" s="15"/>
      <c r="F114" s="15"/>
      <c r="G114" s="15"/>
    </row>
    <row r="115" spans="2:7" s="7" customFormat="1" x14ac:dyDescent="0.2">
      <c r="B115" s="120"/>
      <c r="E115" s="15"/>
      <c r="F115" s="15"/>
      <c r="G115" s="15"/>
    </row>
    <row r="116" spans="2:7" s="7" customFormat="1" x14ac:dyDescent="0.2">
      <c r="B116" s="120"/>
      <c r="E116" s="15"/>
      <c r="F116" s="15"/>
      <c r="G116" s="15"/>
    </row>
    <row r="117" spans="2:7" s="7" customFormat="1" x14ac:dyDescent="0.2">
      <c r="B117" s="120"/>
      <c r="E117" s="15"/>
      <c r="F117" s="15"/>
      <c r="G117" s="15"/>
    </row>
    <row r="118" spans="2:7" s="7" customFormat="1" x14ac:dyDescent="0.2">
      <c r="B118" s="120"/>
      <c r="E118" s="15"/>
      <c r="F118" s="15"/>
      <c r="G118" s="15"/>
    </row>
    <row r="119" spans="2:7" s="7" customFormat="1" x14ac:dyDescent="0.2">
      <c r="B119" s="120"/>
      <c r="E119" s="15"/>
      <c r="F119" s="15"/>
      <c r="G119" s="15"/>
    </row>
    <row r="120" spans="2:7" s="7" customFormat="1" x14ac:dyDescent="0.2">
      <c r="B120" s="120"/>
      <c r="E120" s="15"/>
      <c r="F120" s="15"/>
      <c r="G120" s="15"/>
    </row>
    <row r="121" spans="2:7" s="7" customFormat="1" x14ac:dyDescent="0.2">
      <c r="B121" s="120"/>
      <c r="E121" s="15"/>
      <c r="F121" s="15"/>
      <c r="G121" s="15"/>
    </row>
    <row r="122" spans="2:7" s="7" customFormat="1" x14ac:dyDescent="0.2">
      <c r="B122" s="120"/>
      <c r="E122" s="15"/>
      <c r="F122" s="15"/>
      <c r="G122" s="15"/>
    </row>
    <row r="123" spans="2:7" s="7" customFormat="1" x14ac:dyDescent="0.2">
      <c r="B123" s="120"/>
      <c r="E123" s="15"/>
      <c r="F123" s="15"/>
      <c r="G123" s="15"/>
    </row>
    <row r="124" spans="2:7" s="7" customFormat="1" x14ac:dyDescent="0.2">
      <c r="B124" s="120"/>
      <c r="E124" s="15"/>
      <c r="F124" s="15"/>
      <c r="G124" s="15"/>
    </row>
    <row r="125" spans="2:7" s="7" customFormat="1" x14ac:dyDescent="0.2">
      <c r="B125" s="120"/>
      <c r="E125" s="15"/>
      <c r="F125" s="15"/>
      <c r="G125" s="15"/>
    </row>
    <row r="126" spans="2:7" s="7" customFormat="1" x14ac:dyDescent="0.2">
      <c r="B126" s="120"/>
      <c r="E126" s="15"/>
      <c r="F126" s="15"/>
      <c r="G126" s="15"/>
    </row>
    <row r="127" spans="2:7" s="7" customFormat="1" x14ac:dyDescent="0.2">
      <c r="B127" s="120"/>
      <c r="E127" s="15"/>
      <c r="F127" s="15"/>
      <c r="G127" s="15"/>
    </row>
    <row r="128" spans="2:7" s="7" customFormat="1" x14ac:dyDescent="0.2">
      <c r="B128" s="120"/>
      <c r="E128" s="15"/>
      <c r="F128" s="15"/>
      <c r="G128" s="15"/>
    </row>
    <row r="129" spans="2:7" s="7" customFormat="1" x14ac:dyDescent="0.2">
      <c r="B129" s="120"/>
      <c r="E129" s="15"/>
      <c r="F129" s="15"/>
      <c r="G129" s="15"/>
    </row>
    <row r="130" spans="2:7" s="7" customFormat="1" x14ac:dyDescent="0.2">
      <c r="B130" s="120"/>
      <c r="E130" s="15"/>
      <c r="F130" s="15"/>
      <c r="G130" s="15"/>
    </row>
    <row r="131" spans="2:7" s="7" customFormat="1" x14ac:dyDescent="0.2">
      <c r="B131" s="120"/>
      <c r="E131" s="15"/>
      <c r="F131" s="15"/>
      <c r="G131" s="15"/>
    </row>
    <row r="132" spans="2:7" s="7" customFormat="1" x14ac:dyDescent="0.2">
      <c r="B132" s="120"/>
      <c r="E132" s="15"/>
      <c r="F132" s="15"/>
      <c r="G132" s="15"/>
    </row>
    <row r="133" spans="2:7" s="7" customFormat="1" x14ac:dyDescent="0.2">
      <c r="B133" s="120"/>
      <c r="E133" s="15"/>
      <c r="F133" s="15"/>
      <c r="G133" s="15"/>
    </row>
    <row r="134" spans="2:7" s="7" customFormat="1" x14ac:dyDescent="0.2">
      <c r="B134" s="120"/>
      <c r="E134" s="15"/>
      <c r="F134" s="15"/>
      <c r="G134" s="15"/>
    </row>
    <row r="135" spans="2:7" s="7" customFormat="1" x14ac:dyDescent="0.2">
      <c r="B135" s="120"/>
      <c r="E135" s="15"/>
      <c r="F135" s="15"/>
      <c r="G135" s="15"/>
    </row>
    <row r="136" spans="2:7" s="7" customFormat="1" x14ac:dyDescent="0.2">
      <c r="B136" s="120"/>
      <c r="E136" s="15"/>
      <c r="F136" s="15"/>
      <c r="G136" s="15"/>
    </row>
    <row r="137" spans="2:7" s="7" customFormat="1" x14ac:dyDescent="0.2">
      <c r="B137" s="120"/>
      <c r="E137" s="15"/>
      <c r="F137" s="15"/>
      <c r="G137" s="15"/>
    </row>
    <row r="138" spans="2:7" s="7" customFormat="1" x14ac:dyDescent="0.2">
      <c r="B138" s="120"/>
      <c r="E138" s="15"/>
      <c r="F138" s="15"/>
      <c r="G138" s="15"/>
    </row>
    <row r="139" spans="2:7" s="7" customFormat="1" x14ac:dyDescent="0.2">
      <c r="B139" s="120"/>
      <c r="E139" s="15"/>
      <c r="F139" s="15"/>
      <c r="G139" s="15"/>
    </row>
    <row r="140" spans="2:7" s="7" customFormat="1" x14ac:dyDescent="0.2">
      <c r="B140" s="120"/>
      <c r="E140" s="15"/>
      <c r="F140" s="15"/>
      <c r="G140" s="15"/>
    </row>
    <row r="141" spans="2:7" s="7" customFormat="1" x14ac:dyDescent="0.2">
      <c r="B141" s="120"/>
      <c r="E141" s="15"/>
      <c r="F141" s="15"/>
      <c r="G141" s="15"/>
    </row>
    <row r="142" spans="2:7" s="7" customFormat="1" x14ac:dyDescent="0.2">
      <c r="B142" s="120"/>
      <c r="E142" s="15"/>
      <c r="F142" s="15"/>
      <c r="G142" s="15"/>
    </row>
    <row r="143" spans="2:7" s="7" customFormat="1" x14ac:dyDescent="0.2">
      <c r="B143" s="120"/>
      <c r="E143" s="15"/>
      <c r="F143" s="15"/>
      <c r="G143" s="15"/>
    </row>
    <row r="144" spans="2:7" s="7" customFormat="1" x14ac:dyDescent="0.2">
      <c r="B144" s="120"/>
      <c r="E144" s="15"/>
      <c r="F144" s="15"/>
      <c r="G144" s="15"/>
    </row>
    <row r="145" spans="2:7" s="7" customFormat="1" x14ac:dyDescent="0.2">
      <c r="B145" s="120"/>
      <c r="E145" s="15"/>
      <c r="F145" s="15"/>
      <c r="G145" s="15"/>
    </row>
    <row r="146" spans="2:7" s="7" customFormat="1" x14ac:dyDescent="0.2">
      <c r="B146" s="120"/>
      <c r="E146" s="15"/>
      <c r="F146" s="15"/>
      <c r="G146" s="15"/>
    </row>
    <row r="147" spans="2:7" s="7" customFormat="1" x14ac:dyDescent="0.2">
      <c r="B147" s="120"/>
      <c r="E147" s="15"/>
      <c r="F147" s="15"/>
      <c r="G147" s="15"/>
    </row>
    <row r="148" spans="2:7" s="7" customFormat="1" x14ac:dyDescent="0.2">
      <c r="B148" s="120"/>
      <c r="E148" s="15"/>
      <c r="F148" s="15"/>
      <c r="G148" s="15"/>
    </row>
    <row r="149" spans="2:7" s="7" customFormat="1" x14ac:dyDescent="0.2">
      <c r="B149" s="120"/>
      <c r="E149" s="15"/>
      <c r="F149" s="15"/>
      <c r="G149" s="15"/>
    </row>
    <row r="150" spans="2:7" s="7" customFormat="1" x14ac:dyDescent="0.2">
      <c r="B150" s="120"/>
      <c r="E150" s="15"/>
      <c r="F150" s="15"/>
      <c r="G150" s="15"/>
    </row>
    <row r="151" spans="2:7" s="7" customFormat="1" x14ac:dyDescent="0.2">
      <c r="B151" s="120"/>
      <c r="E151" s="15"/>
      <c r="F151" s="15"/>
      <c r="G151" s="15"/>
    </row>
    <row r="152" spans="2:7" s="7" customFormat="1" x14ac:dyDescent="0.2">
      <c r="B152" s="120"/>
      <c r="E152" s="15"/>
      <c r="F152" s="15"/>
      <c r="G152" s="15"/>
    </row>
    <row r="153" spans="2:7" s="7" customFormat="1" x14ac:dyDescent="0.2">
      <c r="B153" s="120"/>
      <c r="E153" s="15"/>
      <c r="F153" s="15"/>
      <c r="G153" s="15"/>
    </row>
    <row r="154" spans="2:7" s="7" customFormat="1" x14ac:dyDescent="0.2">
      <c r="B154" s="120"/>
      <c r="E154" s="15"/>
      <c r="F154" s="15"/>
      <c r="G154" s="15"/>
    </row>
    <row r="155" spans="2:7" s="7" customFormat="1" x14ac:dyDescent="0.2">
      <c r="B155" s="120"/>
      <c r="E155" s="15"/>
      <c r="F155" s="15"/>
      <c r="G155" s="15"/>
    </row>
    <row r="156" spans="2:7" s="7" customFormat="1" x14ac:dyDescent="0.2">
      <c r="B156" s="120"/>
      <c r="E156" s="15"/>
      <c r="F156" s="15"/>
      <c r="G156" s="15"/>
    </row>
    <row r="157" spans="2:7" s="7" customFormat="1" x14ac:dyDescent="0.2">
      <c r="B157" s="120"/>
      <c r="E157" s="15"/>
      <c r="F157" s="15"/>
      <c r="G157" s="15"/>
    </row>
    <row r="158" spans="2:7" s="7" customFormat="1" x14ac:dyDescent="0.2">
      <c r="B158" s="120"/>
      <c r="E158" s="15"/>
      <c r="F158" s="15"/>
      <c r="G158" s="15"/>
    </row>
    <row r="159" spans="2:7" s="7" customFormat="1" x14ac:dyDescent="0.2">
      <c r="B159" s="120"/>
      <c r="E159" s="15"/>
      <c r="F159" s="15"/>
      <c r="G159" s="15"/>
    </row>
    <row r="160" spans="2:7" s="7" customFormat="1" x14ac:dyDescent="0.2">
      <c r="B160" s="120"/>
      <c r="E160" s="15"/>
      <c r="F160" s="15"/>
      <c r="G160" s="15"/>
    </row>
    <row r="161" spans="2:7" s="7" customFormat="1" x14ac:dyDescent="0.2">
      <c r="B161" s="120"/>
      <c r="E161" s="15"/>
      <c r="F161" s="15"/>
      <c r="G161" s="15"/>
    </row>
    <row r="162" spans="2:7" s="7" customFormat="1" x14ac:dyDescent="0.2">
      <c r="B162" s="120"/>
      <c r="E162" s="15"/>
      <c r="F162" s="15"/>
      <c r="G162" s="15"/>
    </row>
    <row r="163" spans="2:7" s="7" customFormat="1" x14ac:dyDescent="0.2">
      <c r="B163" s="120"/>
      <c r="E163" s="15"/>
      <c r="F163" s="15"/>
      <c r="G163" s="15"/>
    </row>
    <row r="164" spans="2:7" s="7" customFormat="1" x14ac:dyDescent="0.2">
      <c r="B164" s="120"/>
      <c r="E164" s="15"/>
      <c r="F164" s="15"/>
      <c r="G164" s="15"/>
    </row>
    <row r="165" spans="2:7" s="7" customFormat="1" x14ac:dyDescent="0.2">
      <c r="B165" s="120"/>
      <c r="E165" s="15"/>
      <c r="F165" s="15"/>
      <c r="G165" s="15"/>
    </row>
    <row r="166" spans="2:7" s="7" customFormat="1" x14ac:dyDescent="0.2">
      <c r="B166" s="120"/>
      <c r="E166" s="15"/>
      <c r="F166" s="15"/>
      <c r="G166" s="15"/>
    </row>
    <row r="167" spans="2:7" s="7" customFormat="1" x14ac:dyDescent="0.2">
      <c r="B167" s="120"/>
      <c r="E167" s="15"/>
      <c r="F167" s="15"/>
      <c r="G167" s="15"/>
    </row>
    <row r="168" spans="2:7" s="7" customFormat="1" x14ac:dyDescent="0.2">
      <c r="B168" s="120"/>
      <c r="E168" s="15"/>
      <c r="F168" s="15"/>
      <c r="G168" s="15"/>
    </row>
    <row r="169" spans="2:7" s="7" customFormat="1" x14ac:dyDescent="0.2">
      <c r="B169" s="120"/>
      <c r="E169" s="15"/>
      <c r="F169" s="15"/>
      <c r="G169" s="15"/>
    </row>
    <row r="170" spans="2:7" s="7" customFormat="1" x14ac:dyDescent="0.2">
      <c r="B170" s="120"/>
      <c r="E170" s="15"/>
      <c r="F170" s="15"/>
      <c r="G170" s="15"/>
    </row>
    <row r="171" spans="2:7" s="7" customFormat="1" x14ac:dyDescent="0.2">
      <c r="B171" s="120"/>
      <c r="E171" s="15"/>
      <c r="F171" s="15"/>
      <c r="G171" s="15"/>
    </row>
    <row r="172" spans="2:7" s="7" customFormat="1" x14ac:dyDescent="0.2">
      <c r="B172" s="120"/>
      <c r="E172" s="15"/>
      <c r="F172" s="15"/>
      <c r="G172" s="15"/>
    </row>
    <row r="173" spans="2:7" s="7" customFormat="1" x14ac:dyDescent="0.2">
      <c r="B173" s="120"/>
      <c r="E173" s="15"/>
      <c r="F173" s="15"/>
      <c r="G173" s="15"/>
    </row>
    <row r="174" spans="2:7" s="7" customFormat="1" x14ac:dyDescent="0.2">
      <c r="B174" s="120"/>
      <c r="E174" s="15"/>
      <c r="F174" s="15"/>
      <c r="G174" s="15"/>
    </row>
    <row r="175" spans="2:7" s="7" customFormat="1" x14ac:dyDescent="0.2">
      <c r="B175" s="120"/>
      <c r="E175" s="15"/>
      <c r="F175" s="15"/>
      <c r="G175" s="15"/>
    </row>
    <row r="176" spans="2:7" s="7" customFormat="1" x14ac:dyDescent="0.2">
      <c r="B176" s="120"/>
      <c r="E176" s="15"/>
      <c r="F176" s="15"/>
      <c r="G176" s="15"/>
    </row>
    <row r="177" spans="2:7" s="7" customFormat="1" x14ac:dyDescent="0.2">
      <c r="B177" s="120"/>
      <c r="E177" s="15"/>
      <c r="F177" s="15"/>
      <c r="G177" s="15"/>
    </row>
    <row r="178" spans="2:7" s="7" customFormat="1" x14ac:dyDescent="0.2">
      <c r="B178" s="120"/>
      <c r="E178" s="15"/>
      <c r="F178" s="15"/>
      <c r="G178" s="15"/>
    </row>
    <row r="179" spans="2:7" s="7" customFormat="1" x14ac:dyDescent="0.2">
      <c r="B179" s="120"/>
      <c r="E179" s="15"/>
      <c r="F179" s="15"/>
      <c r="G179" s="15"/>
    </row>
    <row r="180" spans="2:7" s="7" customFormat="1" x14ac:dyDescent="0.2">
      <c r="B180" s="120"/>
      <c r="E180" s="15"/>
      <c r="F180" s="15"/>
      <c r="G180" s="15"/>
    </row>
    <row r="181" spans="2:7" s="7" customFormat="1" x14ac:dyDescent="0.2">
      <c r="B181" s="120"/>
      <c r="E181" s="15"/>
      <c r="F181" s="15"/>
      <c r="G181" s="15"/>
    </row>
    <row r="182" spans="2:7" s="7" customFormat="1" x14ac:dyDescent="0.2">
      <c r="B182" s="120"/>
      <c r="E182" s="15"/>
      <c r="F182" s="15"/>
      <c r="G182" s="15"/>
    </row>
    <row r="183" spans="2:7" s="7" customFormat="1" x14ac:dyDescent="0.2">
      <c r="B183" s="120"/>
      <c r="E183" s="15"/>
      <c r="F183" s="15"/>
      <c r="G183" s="15"/>
    </row>
    <row r="184" spans="2:7" s="7" customFormat="1" x14ac:dyDescent="0.2">
      <c r="B184" s="120"/>
      <c r="E184" s="15"/>
      <c r="F184" s="15"/>
      <c r="G184" s="15"/>
    </row>
    <row r="185" spans="2:7" s="7" customFormat="1" x14ac:dyDescent="0.2">
      <c r="B185" s="120"/>
      <c r="E185" s="15"/>
      <c r="F185" s="15"/>
      <c r="G185" s="15"/>
    </row>
    <row r="186" spans="2:7" s="7" customFormat="1" x14ac:dyDescent="0.2">
      <c r="B186" s="120"/>
      <c r="E186" s="15"/>
      <c r="F186" s="15"/>
      <c r="G186" s="15"/>
    </row>
    <row r="187" spans="2:7" s="7" customFormat="1" x14ac:dyDescent="0.2">
      <c r="B187" s="120"/>
      <c r="E187" s="15"/>
      <c r="F187" s="15"/>
      <c r="G187" s="15"/>
    </row>
    <row r="188" spans="2:7" s="7" customFormat="1" x14ac:dyDescent="0.2">
      <c r="B188" s="120"/>
      <c r="E188" s="15"/>
      <c r="F188" s="15"/>
      <c r="G188" s="15"/>
    </row>
    <row r="189" spans="2:7" s="7" customFormat="1" x14ac:dyDescent="0.2">
      <c r="B189" s="120"/>
      <c r="E189" s="15"/>
      <c r="F189" s="15"/>
      <c r="G189" s="15"/>
    </row>
    <row r="190" spans="2:7" s="7" customFormat="1" x14ac:dyDescent="0.2">
      <c r="B190" s="120"/>
      <c r="E190" s="15"/>
      <c r="F190" s="15"/>
      <c r="G190" s="15"/>
    </row>
    <row r="191" spans="2:7" s="7" customFormat="1" x14ac:dyDescent="0.2">
      <c r="B191" s="120"/>
      <c r="E191" s="15"/>
      <c r="F191" s="15"/>
      <c r="G191" s="15"/>
    </row>
    <row r="192" spans="2:7" s="7" customFormat="1" x14ac:dyDescent="0.2">
      <c r="B192" s="120"/>
      <c r="E192" s="15"/>
      <c r="F192" s="15"/>
      <c r="G192" s="15"/>
    </row>
    <row r="193" spans="2:7" s="7" customFormat="1" x14ac:dyDescent="0.2">
      <c r="B193" s="120"/>
      <c r="E193" s="15"/>
      <c r="F193" s="15"/>
      <c r="G193" s="15"/>
    </row>
    <row r="194" spans="2:7" s="7" customFormat="1" x14ac:dyDescent="0.2">
      <c r="B194" s="120"/>
      <c r="E194" s="15"/>
      <c r="F194" s="15"/>
      <c r="G194" s="15"/>
    </row>
    <row r="195" spans="2:7" s="7" customFormat="1" x14ac:dyDescent="0.2">
      <c r="B195" s="120"/>
      <c r="E195" s="15"/>
      <c r="F195" s="15"/>
      <c r="G195" s="15"/>
    </row>
    <row r="196" spans="2:7" s="7" customFormat="1" x14ac:dyDescent="0.2">
      <c r="B196" s="120"/>
      <c r="E196" s="15"/>
      <c r="F196" s="15"/>
      <c r="G196" s="15"/>
    </row>
    <row r="197" spans="2:7" s="7" customFormat="1" x14ac:dyDescent="0.2">
      <c r="B197" s="120"/>
      <c r="E197" s="15"/>
      <c r="F197" s="15"/>
      <c r="G197" s="15"/>
    </row>
    <row r="198" spans="2:7" s="7" customFormat="1" x14ac:dyDescent="0.2">
      <c r="B198" s="120"/>
      <c r="E198" s="15"/>
      <c r="F198" s="15"/>
      <c r="G198" s="15"/>
    </row>
    <row r="199" spans="2:7" s="7" customFormat="1" x14ac:dyDescent="0.2">
      <c r="B199" s="120"/>
      <c r="E199" s="15"/>
      <c r="F199" s="15"/>
      <c r="G199" s="15"/>
    </row>
    <row r="200" spans="2:7" s="7" customFormat="1" x14ac:dyDescent="0.2">
      <c r="B200" s="120"/>
      <c r="E200" s="15"/>
      <c r="F200" s="15"/>
      <c r="G200" s="15"/>
    </row>
    <row r="201" spans="2:7" s="7" customFormat="1" x14ac:dyDescent="0.2">
      <c r="B201" s="120"/>
      <c r="E201" s="15"/>
      <c r="F201" s="15"/>
      <c r="G201" s="15"/>
    </row>
    <row r="202" spans="2:7" s="7" customFormat="1" x14ac:dyDescent="0.2">
      <c r="B202" s="120"/>
      <c r="E202" s="15"/>
      <c r="F202" s="15"/>
      <c r="G202" s="15"/>
    </row>
    <row r="203" spans="2:7" s="7" customFormat="1" x14ac:dyDescent="0.2">
      <c r="B203" s="120"/>
      <c r="E203" s="15"/>
      <c r="F203" s="15"/>
      <c r="G203" s="15"/>
    </row>
    <row r="204" spans="2:7" s="7" customFormat="1" x14ac:dyDescent="0.2">
      <c r="B204" s="120"/>
      <c r="E204" s="15"/>
      <c r="F204" s="15"/>
      <c r="G204" s="15"/>
    </row>
    <row r="205" spans="2:7" s="7" customFormat="1" x14ac:dyDescent="0.2">
      <c r="B205" s="120"/>
      <c r="E205" s="15"/>
      <c r="F205" s="15"/>
      <c r="G205" s="15"/>
    </row>
    <row r="206" spans="2:7" s="7" customFormat="1" x14ac:dyDescent="0.2">
      <c r="B206" s="120"/>
      <c r="E206" s="15"/>
      <c r="F206" s="15"/>
      <c r="G206" s="15"/>
    </row>
    <row r="207" spans="2:7" s="7" customFormat="1" x14ac:dyDescent="0.2">
      <c r="B207" s="120"/>
      <c r="E207" s="15"/>
      <c r="F207" s="15"/>
      <c r="G207" s="15"/>
    </row>
    <row r="208" spans="2:7" s="7" customFormat="1" x14ac:dyDescent="0.2">
      <c r="B208" s="120"/>
      <c r="E208" s="15"/>
      <c r="F208" s="15"/>
      <c r="G208" s="15"/>
    </row>
    <row r="209" spans="2:7" s="7" customFormat="1" x14ac:dyDescent="0.2">
      <c r="B209" s="120"/>
      <c r="E209" s="15"/>
      <c r="F209" s="15"/>
      <c r="G209" s="15"/>
    </row>
    <row r="210" spans="2:7" s="7" customFormat="1" x14ac:dyDescent="0.2">
      <c r="B210" s="120"/>
      <c r="E210" s="15"/>
      <c r="F210" s="15"/>
      <c r="G210" s="15"/>
    </row>
    <row r="211" spans="2:7" s="7" customFormat="1" x14ac:dyDescent="0.2">
      <c r="B211" s="120"/>
      <c r="E211" s="15"/>
      <c r="F211" s="15"/>
      <c r="G211" s="15"/>
    </row>
    <row r="212" spans="2:7" s="7" customFormat="1" x14ac:dyDescent="0.2">
      <c r="B212" s="120"/>
      <c r="E212" s="15"/>
      <c r="F212" s="15"/>
      <c r="G212" s="15"/>
    </row>
    <row r="213" spans="2:7" s="7" customFormat="1" x14ac:dyDescent="0.2">
      <c r="B213" s="120"/>
      <c r="E213" s="15"/>
      <c r="F213" s="15"/>
      <c r="G213" s="15"/>
    </row>
    <row r="214" spans="2:7" s="7" customFormat="1" x14ac:dyDescent="0.2">
      <c r="B214" s="120"/>
      <c r="E214" s="15"/>
      <c r="F214" s="15"/>
      <c r="G214" s="15"/>
    </row>
    <row r="215" spans="2:7" s="7" customFormat="1" x14ac:dyDescent="0.2">
      <c r="B215" s="120"/>
      <c r="E215" s="15"/>
      <c r="F215" s="15"/>
      <c r="G215" s="15"/>
    </row>
    <row r="216" spans="2:7" s="7" customFormat="1" x14ac:dyDescent="0.2">
      <c r="B216" s="120"/>
      <c r="E216" s="15"/>
      <c r="F216" s="15"/>
      <c r="G216" s="15"/>
    </row>
    <row r="217" spans="2:7" s="122" customFormat="1" ht="11.25" x14ac:dyDescent="0.2">
      <c r="B217" s="121"/>
      <c r="E217" s="94"/>
      <c r="F217" s="94"/>
      <c r="G217" s="94"/>
    </row>
    <row r="218" spans="2:7" s="122" customFormat="1" ht="11.25" x14ac:dyDescent="0.2">
      <c r="B218" s="121"/>
      <c r="E218" s="94"/>
      <c r="F218" s="94"/>
      <c r="G218" s="94"/>
    </row>
    <row r="219" spans="2:7" s="122" customFormat="1" ht="11.25" x14ac:dyDescent="0.2">
      <c r="B219" s="121"/>
      <c r="E219" s="94"/>
      <c r="F219" s="94"/>
      <c r="G219" s="94"/>
    </row>
    <row r="220" spans="2:7" s="122" customFormat="1" ht="11.25" x14ac:dyDescent="0.2">
      <c r="B220" s="121"/>
      <c r="E220" s="94"/>
      <c r="F220" s="94"/>
      <c r="G220" s="94"/>
    </row>
    <row r="221" spans="2:7" s="122" customFormat="1" ht="11.25" x14ac:dyDescent="0.2">
      <c r="B221" s="121"/>
      <c r="E221" s="94"/>
      <c r="F221" s="94"/>
      <c r="G221" s="94"/>
    </row>
    <row r="222" spans="2:7" s="122" customFormat="1" ht="11.25" x14ac:dyDescent="0.2">
      <c r="B222" s="121"/>
      <c r="E222" s="94"/>
      <c r="F222" s="94"/>
      <c r="G222" s="94"/>
    </row>
    <row r="223" spans="2:7" s="122" customFormat="1" ht="11.25" x14ac:dyDescent="0.2">
      <c r="B223" s="121"/>
      <c r="E223" s="94"/>
      <c r="F223" s="94"/>
      <c r="G223" s="94"/>
    </row>
    <row r="224" spans="2:7" s="122" customFormat="1" ht="11.25" x14ac:dyDescent="0.2">
      <c r="B224" s="121"/>
      <c r="E224" s="94"/>
      <c r="F224" s="94"/>
      <c r="G224" s="94"/>
    </row>
    <row r="225" spans="2:7" s="122" customFormat="1" ht="11.25" x14ac:dyDescent="0.2">
      <c r="B225" s="121"/>
      <c r="E225" s="94"/>
      <c r="F225" s="94"/>
      <c r="G225" s="94"/>
    </row>
    <row r="226" spans="2:7" s="122" customFormat="1" ht="11.25" x14ac:dyDescent="0.2">
      <c r="B226" s="121"/>
      <c r="E226" s="94"/>
      <c r="F226" s="94"/>
      <c r="G226" s="94"/>
    </row>
    <row r="227" spans="2:7" s="122" customFormat="1" ht="11.25" x14ac:dyDescent="0.2">
      <c r="B227" s="121"/>
      <c r="E227" s="94"/>
      <c r="F227" s="94"/>
      <c r="G227" s="94"/>
    </row>
    <row r="228" spans="2:7" s="122" customFormat="1" ht="11.25" x14ac:dyDescent="0.2">
      <c r="B228" s="121"/>
      <c r="E228" s="94"/>
      <c r="F228" s="94"/>
      <c r="G228" s="94"/>
    </row>
    <row r="229" spans="2:7" s="122" customFormat="1" ht="11.25" x14ac:dyDescent="0.2">
      <c r="B229" s="121"/>
      <c r="E229" s="94"/>
      <c r="F229" s="94"/>
      <c r="G229" s="94"/>
    </row>
    <row r="230" spans="2:7" s="122" customFormat="1" ht="11.25" x14ac:dyDescent="0.2">
      <c r="B230" s="121"/>
      <c r="E230" s="94"/>
      <c r="F230" s="94"/>
      <c r="G230" s="94"/>
    </row>
    <row r="231" spans="2:7" s="122" customFormat="1" ht="11.25" x14ac:dyDescent="0.2">
      <c r="B231" s="121"/>
      <c r="E231" s="94"/>
      <c r="F231" s="94"/>
      <c r="G231" s="94"/>
    </row>
    <row r="232" spans="2:7" s="122" customFormat="1" ht="11.25" x14ac:dyDescent="0.2">
      <c r="B232" s="121"/>
      <c r="E232" s="94"/>
      <c r="F232" s="94"/>
      <c r="G232" s="94"/>
    </row>
    <row r="233" spans="2:7" s="122" customFormat="1" ht="11.25" x14ac:dyDescent="0.2">
      <c r="B233" s="121"/>
      <c r="E233" s="94"/>
      <c r="F233" s="94"/>
      <c r="G233" s="94"/>
    </row>
    <row r="234" spans="2:7" s="122" customFormat="1" ht="11.25" x14ac:dyDescent="0.2">
      <c r="B234" s="121"/>
      <c r="E234" s="94"/>
      <c r="F234" s="94"/>
      <c r="G234" s="94"/>
    </row>
    <row r="235" spans="2:7" s="122" customFormat="1" ht="11.25" x14ac:dyDescent="0.2">
      <c r="B235" s="121"/>
      <c r="E235" s="94"/>
      <c r="F235" s="94"/>
      <c r="G235" s="94"/>
    </row>
    <row r="236" spans="2:7" s="122" customFormat="1" ht="11.25" x14ac:dyDescent="0.2">
      <c r="B236" s="121"/>
      <c r="E236" s="94"/>
      <c r="F236" s="94"/>
      <c r="G236" s="94"/>
    </row>
    <row r="237" spans="2:7" s="122" customFormat="1" ht="11.25" x14ac:dyDescent="0.2">
      <c r="B237" s="121"/>
      <c r="E237" s="94"/>
      <c r="F237" s="94"/>
      <c r="G237" s="94"/>
    </row>
    <row r="238" spans="2:7" s="122" customFormat="1" ht="11.25" x14ac:dyDescent="0.2">
      <c r="B238" s="121"/>
      <c r="E238" s="94"/>
      <c r="F238" s="94"/>
      <c r="G238" s="94"/>
    </row>
    <row r="239" spans="2:7" s="122" customFormat="1" ht="11.25" x14ac:dyDescent="0.2">
      <c r="B239" s="121"/>
      <c r="E239" s="94"/>
      <c r="F239" s="94"/>
      <c r="G239" s="94"/>
    </row>
    <row r="240" spans="2:7" s="122" customFormat="1" ht="11.25" x14ac:dyDescent="0.2">
      <c r="B240" s="121"/>
      <c r="E240" s="94"/>
      <c r="F240" s="94"/>
      <c r="G240" s="94"/>
    </row>
    <row r="241" spans="2:7" s="122" customFormat="1" ht="11.25" x14ac:dyDescent="0.2">
      <c r="B241" s="121"/>
      <c r="E241" s="94"/>
      <c r="F241" s="94"/>
      <c r="G241" s="94"/>
    </row>
    <row r="242" spans="2:7" s="122" customFormat="1" ht="11.25" x14ac:dyDescent="0.2">
      <c r="B242" s="121"/>
      <c r="E242" s="94"/>
      <c r="F242" s="94"/>
      <c r="G242" s="94"/>
    </row>
    <row r="243" spans="2:7" s="122" customFormat="1" ht="11.25" x14ac:dyDescent="0.2">
      <c r="B243" s="121"/>
      <c r="E243" s="94"/>
      <c r="F243" s="94"/>
      <c r="G243" s="94"/>
    </row>
    <row r="244" spans="2:7" s="122" customFormat="1" ht="11.25" x14ac:dyDescent="0.2">
      <c r="B244" s="121"/>
      <c r="E244" s="94"/>
      <c r="F244" s="94"/>
      <c r="G244" s="94"/>
    </row>
    <row r="245" spans="2:7" s="122" customFormat="1" ht="11.25" x14ac:dyDescent="0.2">
      <c r="B245" s="121"/>
      <c r="E245" s="94"/>
      <c r="F245" s="94"/>
      <c r="G245" s="94"/>
    </row>
    <row r="246" spans="2:7" s="122" customFormat="1" ht="11.25" x14ac:dyDescent="0.2">
      <c r="B246" s="121"/>
      <c r="E246" s="94"/>
      <c r="F246" s="94"/>
      <c r="G246" s="94"/>
    </row>
    <row r="247" spans="2:7" s="122" customFormat="1" ht="11.25" x14ac:dyDescent="0.2">
      <c r="B247" s="121"/>
      <c r="E247" s="94"/>
      <c r="F247" s="94"/>
      <c r="G247" s="94"/>
    </row>
    <row r="248" spans="2:7" s="122" customFormat="1" ht="11.25" x14ac:dyDescent="0.2">
      <c r="B248" s="121"/>
      <c r="E248" s="94"/>
      <c r="F248" s="94"/>
      <c r="G248" s="94"/>
    </row>
    <row r="249" spans="2:7" s="122" customFormat="1" ht="11.25" x14ac:dyDescent="0.2">
      <c r="B249" s="121"/>
      <c r="E249" s="94"/>
      <c r="F249" s="94"/>
      <c r="G249" s="94"/>
    </row>
    <row r="250" spans="2:7" s="122" customFormat="1" ht="11.25" x14ac:dyDescent="0.2">
      <c r="B250" s="121"/>
      <c r="E250" s="94"/>
      <c r="F250" s="94"/>
      <c r="G250" s="94"/>
    </row>
    <row r="251" spans="2:7" s="122" customFormat="1" ht="11.25" x14ac:dyDescent="0.2">
      <c r="B251" s="121"/>
      <c r="E251" s="94"/>
      <c r="F251" s="94"/>
      <c r="G251" s="94"/>
    </row>
    <row r="252" spans="2:7" s="122" customFormat="1" ht="11.25" x14ac:dyDescent="0.2">
      <c r="B252" s="121"/>
      <c r="E252" s="94"/>
      <c r="F252" s="94"/>
      <c r="G252" s="94"/>
    </row>
    <row r="253" spans="2:7" s="122" customFormat="1" ht="11.25" x14ac:dyDescent="0.2">
      <c r="B253" s="121"/>
      <c r="E253" s="94"/>
      <c r="F253" s="94"/>
      <c r="G253" s="94"/>
    </row>
    <row r="254" spans="2:7" s="122" customFormat="1" ht="11.25" x14ac:dyDescent="0.2">
      <c r="B254" s="121"/>
      <c r="E254" s="94"/>
      <c r="F254" s="94"/>
      <c r="G254" s="94"/>
    </row>
    <row r="255" spans="2:7" s="122" customFormat="1" ht="11.25" x14ac:dyDescent="0.2">
      <c r="B255" s="121"/>
      <c r="E255" s="94"/>
      <c r="F255" s="94"/>
      <c r="G255" s="94"/>
    </row>
    <row r="256" spans="2:7" s="122" customFormat="1" ht="11.25" x14ac:dyDescent="0.2">
      <c r="B256" s="121"/>
      <c r="E256" s="94"/>
      <c r="F256" s="94"/>
      <c r="G256" s="94"/>
    </row>
  </sheetData>
  <mergeCells count="3">
    <mergeCell ref="A1:G1"/>
    <mergeCell ref="A65:G65"/>
    <mergeCell ref="A63:G63"/>
  </mergeCells>
  <pageMargins left="0.25" right="0.2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Overall Budget</vt:lpstr>
      <vt:lpstr>R &amp; P</vt:lpstr>
      <vt:lpstr>Comm Hall 2 Refurb</vt:lpstr>
      <vt:lpstr>'Overall Budget'!Print_Titles</vt:lpstr>
      <vt:lpstr>'R &amp; P'!Print_Titles</vt:lpstr>
    </vt:vector>
  </TitlesOfParts>
  <Company>home2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Beale</dc:creator>
  <cp:lastModifiedBy>Owner</cp:lastModifiedBy>
  <cp:lastPrinted>2015-04-08T10:01:28Z</cp:lastPrinted>
  <dcterms:created xsi:type="dcterms:W3CDTF">2007-08-29T10:10:52Z</dcterms:created>
  <dcterms:modified xsi:type="dcterms:W3CDTF">2015-04-08T11:57:42Z</dcterms:modified>
</cp:coreProperties>
</file>