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Finance and General Purposes Committee\Agenda\2022\August 25th\"/>
    </mc:Choice>
  </mc:AlternateContent>
  <xr:revisionPtr revIDLastSave="0" documentId="13_ncr:1_{3B01B884-7DDE-4367-9844-406419E4E922}" xr6:coauthVersionLast="47" xr6:coauthVersionMax="47" xr10:uidLastSave="{00000000-0000-0000-0000-000000000000}"/>
  <bookViews>
    <workbookView xWindow="-108" yWindow="-108" windowWidth="23256" windowHeight="12456" tabRatio="797" xr2:uid="{00000000-000D-0000-FFFF-FFFF00000000}"/>
  </bookViews>
  <sheets>
    <sheet name=" Budget Performance 2022-23" sheetId="3" r:id="rId1"/>
    <sheet name="Table for Budget" sheetId="14" r:id="rId2"/>
    <sheet name="Allotment Rents" sheetId="11" state="hidden" r:id="rId3"/>
    <sheet name="Committed Spend accruals" sheetId="13" r:id="rId4"/>
    <sheet name="Invoice Raised" sheetId="9" state="hidden" r:id="rId5"/>
  </sheets>
  <definedNames>
    <definedName name="_xlnm._FilterDatabase" localSheetId="0" hidden="1">' Budget Performance 2022-23'!$A$3:$AP$76</definedName>
    <definedName name="_xlnm._FilterDatabase" localSheetId="3" hidden="1">'Committed Spend accruals'!$A$3:$E$3</definedName>
    <definedName name="categories">OFFSET(#REF!,0,0,MATCH(REPT("z",255),#REF!),1)</definedName>
    <definedName name="_xlnm.Print_Area" localSheetId="0">' Budget Performance 2022-23'!$A$1:$D$70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5" i="3" l="1"/>
  <c r="F44" i="3"/>
  <c r="F35" i="3"/>
  <c r="E76" i="3"/>
  <c r="G76" i="3"/>
  <c r="H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L76" i="3"/>
  <c r="AM76" i="3"/>
  <c r="AN76" i="3"/>
  <c r="AO76" i="3"/>
  <c r="AP76" i="3"/>
  <c r="AK41" i="3"/>
  <c r="I54" i="3"/>
  <c r="I72" i="3"/>
  <c r="I42" i="3"/>
  <c r="I33" i="3" l="1"/>
  <c r="I4" i="3"/>
  <c r="D76" i="3" l="1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5" i="3" l="1"/>
  <c r="I76" i="3"/>
  <c r="AK12" i="3"/>
  <c r="AK11" i="3"/>
  <c r="J76" i="3"/>
  <c r="AK9" i="3"/>
  <c r="AK8" i="3"/>
  <c r="F76" i="3" l="1"/>
  <c r="AK17" i="3"/>
  <c r="AK6" i="3"/>
  <c r="AK14" i="3"/>
  <c r="AK7" i="3"/>
  <c r="AK16" i="3"/>
  <c r="AK10" i="3"/>
  <c r="AK15" i="3"/>
  <c r="AK18" i="3"/>
  <c r="AK13" i="3"/>
  <c r="D19" i="13" l="1"/>
  <c r="D18" i="13"/>
  <c r="D17" i="13"/>
  <c r="G15" i="13"/>
  <c r="D6" i="13"/>
  <c r="D1" i="13" s="1"/>
  <c r="D5" i="13"/>
  <c r="D4" i="13"/>
  <c r="G7" i="13" l="1"/>
  <c r="AK4" i="3" l="1"/>
  <c r="C42" i="11" l="1"/>
  <c r="H35" i="11" l="1"/>
  <c r="G35" i="11"/>
  <c r="D35" i="11"/>
  <c r="C40" i="11" s="1"/>
  <c r="C35" i="11"/>
  <c r="C38" i="11" s="1"/>
  <c r="C44" i="11" s="1"/>
  <c r="D46" i="11" s="1"/>
</calcChain>
</file>

<file path=xl/sharedStrings.xml><?xml version="1.0" encoding="utf-8"?>
<sst xmlns="http://schemas.openxmlformats.org/spreadsheetml/2006/main" count="414" uniqueCount="171">
  <si>
    <t>Date</t>
  </si>
  <si>
    <t>Item</t>
  </si>
  <si>
    <t>salary</t>
  </si>
  <si>
    <t>Pension</t>
  </si>
  <si>
    <t>Paye</t>
  </si>
  <si>
    <t>Details</t>
  </si>
  <si>
    <t>insurance</t>
  </si>
  <si>
    <t>Grants</t>
  </si>
  <si>
    <t>S137</t>
  </si>
  <si>
    <t>Total Precept Expenses</t>
  </si>
  <si>
    <t>Total</t>
  </si>
  <si>
    <t xml:space="preserve">Subscriptions
</t>
  </si>
  <si>
    <t>Office Rent</t>
  </si>
  <si>
    <t>INVOICES RAISED</t>
  </si>
  <si>
    <t>Payee</t>
  </si>
  <si>
    <t>Amount</t>
  </si>
  <si>
    <t>Paid</t>
  </si>
  <si>
    <t>Description</t>
  </si>
  <si>
    <t>Expenses</t>
  </si>
  <si>
    <t>General Reserve</t>
  </si>
  <si>
    <t>Value
£</t>
  </si>
  <si>
    <t>Payment</t>
  </si>
  <si>
    <t>Utilities</t>
  </si>
  <si>
    <t>ADMINISTRATION</t>
  </si>
  <si>
    <t>GRANTS</t>
  </si>
  <si>
    <t>ALLOTMENTS</t>
  </si>
  <si>
    <t>PARKS &amp;
 OPEN SPACES</t>
  </si>
  <si>
    <t>Allotment Rent</t>
  </si>
  <si>
    <t>STAFF COSTS</t>
  </si>
  <si>
    <t>Budget</t>
  </si>
  <si>
    <t>water</t>
  </si>
  <si>
    <t>Rent</t>
  </si>
  <si>
    <t>Bank Fees</t>
  </si>
  <si>
    <t>Web Services</t>
  </si>
  <si>
    <t>Accountancy &amp; Audit</t>
  </si>
  <si>
    <t>Grounds Maintenace Contract</t>
  </si>
  <si>
    <t>Holiday Activities</t>
  </si>
  <si>
    <t>Brookmead</t>
  </si>
  <si>
    <t>19A</t>
  </si>
  <si>
    <t>19B</t>
  </si>
  <si>
    <t>26A</t>
  </si>
  <si>
    <t>26B</t>
  </si>
  <si>
    <t>Potential</t>
  </si>
  <si>
    <t>31/13</t>
  </si>
  <si>
    <t>Bury Lane</t>
  </si>
  <si>
    <t>6a</t>
  </si>
  <si>
    <t>6b</t>
  </si>
  <si>
    <t>6c</t>
  </si>
  <si>
    <t>Total Income</t>
  </si>
  <si>
    <t>(3 BM and 5 BL)</t>
  </si>
  <si>
    <t>Rent Cost</t>
  </si>
  <si>
    <t>Oustanding Rent</t>
  </si>
  <si>
    <t>(Total Received)</t>
  </si>
  <si>
    <t>Reserve Accounts</t>
  </si>
  <si>
    <t>CiL</t>
  </si>
  <si>
    <t>Village Hall car parking</t>
  </si>
  <si>
    <t>Top up Capital Works</t>
  </si>
  <si>
    <t>Allotment Deposit</t>
  </si>
  <si>
    <t>PRECEPT</t>
  </si>
  <si>
    <t>External Labour</t>
  </si>
  <si>
    <t>Ofice Equipment (Stationery +Postage)</t>
  </si>
  <si>
    <t>Committed Spend 2021-2022</t>
  </si>
  <si>
    <t>Speed Cameras</t>
  </si>
  <si>
    <t>Legal Fees - Blossum Way</t>
  </si>
  <si>
    <t>Car Park Sign</t>
  </si>
  <si>
    <t>Location</t>
  </si>
  <si>
    <t>FE</t>
  </si>
  <si>
    <t>GW</t>
  </si>
  <si>
    <t>HS</t>
  </si>
  <si>
    <t>Howe Street Multi Play</t>
  </si>
  <si>
    <t>GW Tower</t>
  </si>
  <si>
    <t>Fe Muga/Goal end</t>
  </si>
  <si>
    <t>2 Picnic Tables (+Installation)</t>
  </si>
  <si>
    <t>Path at Ford End</t>
  </si>
  <si>
    <t>Verti Quake FE</t>
  </si>
  <si>
    <t>Date FY</t>
  </si>
  <si>
    <t>2022-2023</t>
  </si>
  <si>
    <t>2023-2024</t>
  </si>
  <si>
    <t>FE Camera</t>
  </si>
  <si>
    <t>Capital Works</t>
  </si>
  <si>
    <t>**Cash held in Reserve**</t>
  </si>
  <si>
    <t>Funding</t>
  </si>
  <si>
    <t>Howe Street bench (Recycled Material)</t>
  </si>
  <si>
    <t>2 Benches (plus Installation)</t>
  </si>
  <si>
    <t>GW Pavillion Works</t>
  </si>
  <si>
    <t>Gw Pavillion External Works</t>
  </si>
  <si>
    <t>50% to Capital Works</t>
  </si>
  <si>
    <t>**cif Awarded**</t>
  </si>
  <si>
    <t>Budget heading</t>
  </si>
  <si>
    <t>Handyman Consumables</t>
  </si>
  <si>
    <t>Tree Works</t>
  </si>
  <si>
    <t>Top Up General Works</t>
  </si>
  <si>
    <t>EALC / NALC Fees</t>
  </si>
  <si>
    <t>Salary</t>
  </si>
  <si>
    <t>Training</t>
  </si>
  <si>
    <t>Insurance</t>
  </si>
  <si>
    <t>Allotment Water</t>
  </si>
  <si>
    <t>Chatham Hall estate</t>
  </si>
  <si>
    <t xml:space="preserve">HMRC </t>
  </si>
  <si>
    <t>Essex Pension Fund</t>
  </si>
  <si>
    <t>Swalec</t>
  </si>
  <si>
    <t>Insignia - Jubilee Coins</t>
  </si>
  <si>
    <t>Strutt &amp; Parker - Murkins Field</t>
  </si>
  <si>
    <t>Wave - Water at the Recreation Ground</t>
  </si>
  <si>
    <t>Wave - Water at Allotment</t>
  </si>
  <si>
    <t>25.04.2022</t>
  </si>
  <si>
    <t>02.04.2022</t>
  </si>
  <si>
    <t>Village Hall - Rent</t>
  </si>
  <si>
    <t>24.05.2022</t>
  </si>
  <si>
    <t>Amazon - ink cartridge</t>
  </si>
  <si>
    <t>amazon - jeyes fluid</t>
  </si>
  <si>
    <t>amazon - roundup</t>
  </si>
  <si>
    <t>JCM - Stage 1 - 6 Months work</t>
  </si>
  <si>
    <t>M&amp;G Fire Extinguishers</t>
  </si>
  <si>
    <t>BHIB - Annual Insurance</t>
  </si>
  <si>
    <t>Play Inspection Company</t>
  </si>
  <si>
    <t>Essex Association of Local Councils</t>
  </si>
  <si>
    <t>Employee Contribution</t>
  </si>
  <si>
    <t>Employee Additional Contribution</t>
  </si>
  <si>
    <t>Employer Contribution</t>
  </si>
  <si>
    <t>HMRC - PAYE</t>
  </si>
  <si>
    <t>Handyman Assets / Tools</t>
  </si>
  <si>
    <t>Handyman Tools / Assets</t>
  </si>
  <si>
    <t>Amazon - Scanner</t>
  </si>
  <si>
    <t>Amazon - 2 stroke mix</t>
  </si>
  <si>
    <t>Amazon - Replacement tools (Sander &amp; Multi Tool)</t>
  </si>
  <si>
    <t>Cllr Martin - Pavilion Works</t>
  </si>
  <si>
    <t>JCM _ Maintenance</t>
  </si>
  <si>
    <t>HMRC- PAYE</t>
  </si>
  <si>
    <t>Amazon - Paper</t>
  </si>
  <si>
    <t>Amazon - Brown Envelopes</t>
  </si>
  <si>
    <t>Amazon - Laminating pouches</t>
  </si>
  <si>
    <t>Village Hall Office Rent</t>
  </si>
  <si>
    <t>06.06.2022</t>
  </si>
  <si>
    <t>14.06.2022</t>
  </si>
  <si>
    <t>Office Equipment (Stationery +Postage)</t>
  </si>
  <si>
    <t>S137 - Grant</t>
  </si>
  <si>
    <t>30.06.2022</t>
  </si>
  <si>
    <t>27.06.2022</t>
  </si>
  <si>
    <t>SWALEC-DD-Pavillion Electricitiy</t>
  </si>
  <si>
    <t xml:space="preserve">Great Waltham Charities - Annual Change of Use </t>
  </si>
  <si>
    <t>Service Charge</t>
  </si>
  <si>
    <t>Parish Office Rent</t>
  </si>
  <si>
    <t>HMRC</t>
  </si>
  <si>
    <t>ESSEX PENSION FUND</t>
  </si>
  <si>
    <t>Amazon - Groundstakes</t>
  </si>
  <si>
    <t>Amazon- office shredder lubricating sheets</t>
  </si>
  <si>
    <t>Amazon - Chair leg rubbers</t>
  </si>
  <si>
    <t>Amazon - Ground Spikes</t>
  </si>
  <si>
    <t>JCM - 2nd Stage Tree Works</t>
  </si>
  <si>
    <t>JCM Grounds maintenace</t>
  </si>
  <si>
    <t>Amazon- weedbarrier</t>
  </si>
  <si>
    <t>Amazon- Cotter Pins</t>
  </si>
  <si>
    <t>Amazon - Ground Stakes and Weed Cover</t>
  </si>
  <si>
    <t>Amazon - Rubber Grips</t>
  </si>
  <si>
    <t>02.07.2022</t>
  </si>
  <si>
    <t>18.07.2022</t>
  </si>
  <si>
    <t>Internal Audit</t>
  </si>
  <si>
    <t>Parishoner - tree at north end</t>
  </si>
  <si>
    <t>JCM - Mole works</t>
  </si>
  <si>
    <t>02.08.2022</t>
  </si>
  <si>
    <t>Village Hall rent</t>
  </si>
  <si>
    <t>11.08.2022</t>
  </si>
  <si>
    <t>Parishoner - Mower repair</t>
  </si>
  <si>
    <t>15.08.2022</t>
  </si>
  <si>
    <t>JCM - Allotment Hedge cut</t>
  </si>
  <si>
    <t>Amazon - Roundup</t>
  </si>
  <si>
    <t>Pavilion Works</t>
  </si>
  <si>
    <t xml:space="preserve"> Pavilion Works</t>
  </si>
  <si>
    <t xml:space="preserve"> Vandalism Clean Up</t>
  </si>
  <si>
    <t xml:space="preserve"> Banners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</si>
</sst>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8" formatCode="&quot;£&quot;#,##0.00;[Red]\-&quot;£&quot;#,##0.00"/>
    <numFmt numFmtId="165" formatCode="[$£]#,##0.00"/>
    <numFmt numFmtId="168" formatCode="_(* #,##0.00_);_(* \(#,##0.00\);_(* &quot;-&quot;??_);_(@_)"/>
    <numFmt numFmtId="169" formatCode="&quot;£&quot;#,##0.00"/>
    <numFmt numFmtId="170" formatCode="_(&quot;$&quot;* #,##0.00_);_(&quot;$&quot;* \(#,##0.00\);_(&quot;$&quot;* &quot;-&quot;??_);_(@_)"/>
    <numFmt numFmtId="171" formatCode="&quot;£&quot;#,##0"/>
  </numFmts>
  <fonts count="27">
    <font>
      <sz val="10"/>
      <color rgb="FF000000"/>
      <name val="Helvetica Neue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u/>
      <sz val="12"/>
      <color rgb="FF000000"/>
      <name val="Arial"/>
      <family val="2"/>
    </font>
    <font>
      <sz val="10"/>
      <name val="Helvetica Neue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name val="Helvetica Neue"/>
    </font>
    <font>
      <sz val="10"/>
      <color rgb="FF000000"/>
      <name val="Arial"/>
      <family val="2"/>
    </font>
    <font>
      <sz val="11"/>
      <name val="Arial"/>
      <family val="2"/>
    </font>
    <font>
      <sz val="10"/>
      <name val="Verdana"/>
      <family val="2"/>
    </font>
    <font>
      <b/>
      <sz val="10"/>
      <color rgb="FF000000"/>
      <name val="Helvetica Neue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Helvetica Neue"/>
    </font>
    <font>
      <b/>
      <sz val="10"/>
      <color rgb="FFFF0000"/>
      <name val="Helvetica Neue"/>
    </font>
    <font>
      <sz val="10"/>
      <color rgb="FF000000"/>
      <name val="Helvetica Neue"/>
    </font>
    <font>
      <sz val="8"/>
      <name val="Helvetica Neue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FFF00"/>
      </patternFill>
    </fill>
    <fill>
      <patternFill patternType="solid">
        <fgColor theme="1"/>
        <bgColor rgb="FFC2D69B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C2D69B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1" fillId="0" borderId="5"/>
    <xf numFmtId="168" fontId="12" fillId="0" borderId="5" applyFont="0" applyFill="0" applyBorder="0" applyAlignment="0" applyProtection="0"/>
    <xf numFmtId="170" fontId="12" fillId="0" borderId="5" applyFont="0" applyFill="0" applyBorder="0" applyAlignment="0" applyProtection="0"/>
    <xf numFmtId="0" fontId="20" fillId="0" borderId="5"/>
  </cellStyleXfs>
  <cellXfs count="212">
    <xf numFmtId="0" fontId="0" fillId="0" borderId="0" xfId="0" applyFont="1" applyAlignment="1">
      <alignment vertical="top" wrapText="1"/>
    </xf>
    <xf numFmtId="1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top"/>
    </xf>
    <xf numFmtId="1" fontId="1" fillId="0" borderId="2" xfId="0" applyNumberFormat="1" applyFont="1" applyBorder="1" applyAlignment="1">
      <alignment horizontal="left" vertical="center"/>
    </xf>
    <xf numFmtId="1" fontId="8" fillId="0" borderId="2" xfId="0" applyNumberFormat="1" applyFont="1" applyBorder="1" applyAlignment="1">
      <alignment horizontal="center" vertical="top"/>
    </xf>
    <xf numFmtId="1" fontId="1" fillId="0" borderId="2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horizontal="left" vertical="top"/>
    </xf>
    <xf numFmtId="1" fontId="1" fillId="0" borderId="4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horizontal="center" vertical="top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49" fontId="7" fillId="0" borderId="4" xfId="0" applyNumberFormat="1" applyFont="1" applyBorder="1" applyAlignment="1">
      <alignment horizontal="center" vertical="top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top" wrapText="1"/>
    </xf>
    <xf numFmtId="8" fontId="0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8" fontId="1" fillId="5" borderId="6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center" wrapText="1"/>
    </xf>
    <xf numFmtId="8" fontId="16" fillId="0" borderId="6" xfId="0" applyNumberFormat="1" applyFont="1" applyBorder="1" applyAlignment="1">
      <alignment vertical="center" wrapText="1"/>
    </xf>
    <xf numFmtId="0" fontId="0" fillId="0" borderId="6" xfId="0" applyFont="1" applyBorder="1" applyAlignment="1">
      <alignment vertical="top" wrapText="1"/>
    </xf>
    <xf numFmtId="0" fontId="0" fillId="0" borderId="14" xfId="0" applyFont="1" applyBorder="1" applyAlignment="1">
      <alignment horizontal="center" vertical="top" wrapText="1"/>
    </xf>
    <xf numFmtId="8" fontId="0" fillId="0" borderId="6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7" fillId="0" borderId="6" xfId="0" applyFont="1" applyBorder="1" applyAlignment="1">
      <alignment horizontal="center" vertical="center" wrapText="1"/>
    </xf>
    <xf numFmtId="8" fontId="13" fillId="0" borderId="14" xfId="0" applyNumberFormat="1" applyFont="1" applyBorder="1" applyAlignment="1">
      <alignment horizontal="center" vertical="top" wrapText="1"/>
    </xf>
    <xf numFmtId="8" fontId="13" fillId="0" borderId="6" xfId="0" applyNumberFormat="1" applyFont="1" applyBorder="1" applyAlignment="1">
      <alignment vertical="top" wrapText="1"/>
    </xf>
    <xf numFmtId="8" fontId="0" fillId="0" borderId="0" xfId="0" applyNumberFormat="1" applyFont="1" applyAlignment="1">
      <alignment horizontal="center" vertical="center" wrapText="1"/>
    </xf>
    <xf numFmtId="6" fontId="0" fillId="0" borderId="0" xfId="0" applyNumberFormat="1" applyFont="1" applyAlignment="1">
      <alignment horizontal="center" vertical="top" wrapText="1"/>
    </xf>
    <xf numFmtId="8" fontId="18" fillId="4" borderId="6" xfId="0" applyNumberFormat="1" applyFont="1" applyFill="1" applyBorder="1" applyAlignment="1">
      <alignment horizontal="center" vertical="top" wrapText="1"/>
    </xf>
    <xf numFmtId="8" fontId="19" fillId="4" borderId="6" xfId="0" applyNumberFormat="1" applyFont="1" applyFill="1" applyBorder="1" applyAlignment="1">
      <alignment horizontal="center" vertical="top" wrapText="1"/>
    </xf>
    <xf numFmtId="8" fontId="19" fillId="0" borderId="0" xfId="0" applyNumberFormat="1" applyFont="1" applyAlignment="1">
      <alignment horizontal="center" vertical="top" wrapText="1"/>
    </xf>
    <xf numFmtId="8" fontId="16" fillId="0" borderId="6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8" fontId="5" fillId="5" borderId="6" xfId="0" applyNumberFormat="1" applyFont="1" applyFill="1" applyBorder="1" applyAlignment="1">
      <alignment horizontal="center" vertical="top" wrapText="1"/>
    </xf>
    <xf numFmtId="8" fontId="9" fillId="5" borderId="6" xfId="0" applyNumberFormat="1" applyFont="1" applyFill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8" fontId="0" fillId="0" borderId="11" xfId="0" applyNumberFormat="1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8" fontId="13" fillId="0" borderId="0" xfId="0" applyNumberFormat="1" applyFont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8" fontId="1" fillId="7" borderId="6" xfId="0" applyNumberFormat="1" applyFont="1" applyFill="1" applyBorder="1" applyAlignment="1">
      <alignment horizontal="center" vertical="center"/>
    </xf>
    <xf numFmtId="8" fontId="0" fillId="0" borderId="0" xfId="0" applyNumberFormat="1" applyFont="1" applyAlignment="1">
      <alignment vertical="top" wrapText="1"/>
    </xf>
    <xf numFmtId="0" fontId="1" fillId="0" borderId="6" xfId="0" applyFont="1" applyBorder="1" applyAlignment="1">
      <alignment vertical="center" wrapText="1"/>
    </xf>
    <xf numFmtId="0" fontId="1" fillId="9" borderId="6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0" fillId="5" borderId="6" xfId="0" applyFont="1" applyFill="1" applyBorder="1" applyAlignment="1">
      <alignment vertical="top" wrapText="1"/>
    </xf>
    <xf numFmtId="8" fontId="0" fillId="5" borderId="6" xfId="0" applyNumberFormat="1" applyFont="1" applyFill="1" applyBorder="1" applyAlignment="1">
      <alignment horizontal="center" vertical="top" wrapText="1"/>
    </xf>
    <xf numFmtId="14" fontId="5" fillId="5" borderId="6" xfId="0" applyNumberFormat="1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  <xf numFmtId="49" fontId="1" fillId="5" borderId="6" xfId="0" applyNumberFormat="1" applyFont="1" applyFill="1" applyBorder="1" applyAlignment="1">
      <alignment vertical="top" wrapText="1"/>
    </xf>
    <xf numFmtId="8" fontId="10" fillId="5" borderId="6" xfId="0" applyNumberFormat="1" applyFont="1" applyFill="1" applyBorder="1" applyAlignment="1">
      <alignment horizontal="center" vertical="center"/>
    </xf>
    <xf numFmtId="15" fontId="0" fillId="5" borderId="6" xfId="0" applyNumberFormat="1" applyFont="1" applyFill="1" applyBorder="1" applyAlignment="1">
      <alignment horizontal="center"/>
    </xf>
    <xf numFmtId="0" fontId="0" fillId="5" borderId="6" xfId="0" applyFont="1" applyFill="1" applyBorder="1"/>
    <xf numFmtId="8" fontId="0" fillId="5" borderId="6" xfId="0" applyNumberFormat="1" applyFont="1" applyFill="1" applyBorder="1" applyAlignment="1">
      <alignment horizontal="center"/>
    </xf>
    <xf numFmtId="6" fontId="13" fillId="4" borderId="13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/>
    </xf>
    <xf numFmtId="8" fontId="0" fillId="5" borderId="6" xfId="0" applyNumberFormat="1" applyFont="1" applyFill="1" applyBorder="1" applyAlignment="1">
      <alignment horizontal="center" vertical="center" wrapText="1"/>
    </xf>
    <xf numFmtId="8" fontId="1" fillId="5" borderId="6" xfId="0" applyNumberFormat="1" applyFont="1" applyFill="1" applyBorder="1" applyAlignment="1">
      <alignment horizontal="center" vertical="center" wrapText="1"/>
    </xf>
    <xf numFmtId="8" fontId="1" fillId="0" borderId="6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vertical="top" wrapText="1"/>
    </xf>
    <xf numFmtId="0" fontId="14" fillId="0" borderId="13" xfId="0" applyFont="1" applyBorder="1" applyAlignment="1">
      <alignment horizontal="center" vertical="center" wrapText="1"/>
    </xf>
    <xf numFmtId="8" fontId="0" fillId="5" borderId="13" xfId="0" applyNumberFormat="1" applyFont="1" applyFill="1" applyBorder="1" applyAlignment="1">
      <alignment horizontal="center" vertical="top" wrapText="1"/>
    </xf>
    <xf numFmtId="165" fontId="1" fillId="0" borderId="6" xfId="0" applyNumberFormat="1" applyFont="1" applyBorder="1" applyAlignment="1">
      <alignment vertical="center"/>
    </xf>
    <xf numFmtId="8" fontId="0" fillId="5" borderId="6" xfId="0" applyNumberFormat="1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165" fontId="3" fillId="5" borderId="6" xfId="0" applyNumberFormat="1" applyFont="1" applyFill="1" applyBorder="1" applyAlignment="1">
      <alignment vertical="top" wrapText="1"/>
    </xf>
    <xf numFmtId="165" fontId="15" fillId="0" borderId="6" xfId="0" applyNumberFormat="1" applyFont="1" applyBorder="1" applyAlignment="1">
      <alignment horizontal="center" vertical="center" wrapText="1"/>
    </xf>
    <xf numFmtId="6" fontId="13" fillId="11" borderId="5" xfId="0" applyNumberFormat="1" applyFont="1" applyFill="1" applyBorder="1" applyAlignment="1">
      <alignment horizontal="center" vertical="center" wrapText="1"/>
    </xf>
    <xf numFmtId="0" fontId="14" fillId="11" borderId="13" xfId="0" applyFont="1" applyFill="1" applyBorder="1" applyAlignment="1">
      <alignment horizontal="center" vertical="center" wrapText="1"/>
    </xf>
    <xf numFmtId="8" fontId="1" fillId="11" borderId="13" xfId="0" applyNumberFormat="1" applyFont="1" applyFill="1" applyBorder="1" applyAlignment="1">
      <alignment horizontal="center" vertical="center"/>
    </xf>
    <xf numFmtId="8" fontId="1" fillId="11" borderId="13" xfId="0" applyNumberFormat="1" applyFont="1" applyFill="1" applyBorder="1" applyAlignment="1">
      <alignment horizontal="center" vertical="center" wrapText="1"/>
    </xf>
    <xf numFmtId="6" fontId="1" fillId="11" borderId="13" xfId="0" applyNumberFormat="1" applyFont="1" applyFill="1" applyBorder="1" applyAlignment="1">
      <alignment horizontal="center" vertical="center" wrapText="1"/>
    </xf>
    <xf numFmtId="0" fontId="1" fillId="11" borderId="13" xfId="0" applyFont="1" applyFill="1" applyBorder="1" applyAlignment="1">
      <alignment horizontal="center" vertical="center" wrapText="1"/>
    </xf>
    <xf numFmtId="8" fontId="0" fillId="11" borderId="6" xfId="0" applyNumberFormat="1" applyFont="1" applyFill="1" applyBorder="1" applyAlignment="1">
      <alignment horizontal="center" vertical="center" wrapText="1"/>
    </xf>
    <xf numFmtId="8" fontId="0" fillId="11" borderId="6" xfId="0" applyNumberFormat="1" applyFont="1" applyFill="1" applyBorder="1" applyAlignment="1">
      <alignment horizontal="center"/>
    </xf>
    <xf numFmtId="6" fontId="1" fillId="11" borderId="6" xfId="0" applyNumberFormat="1" applyFont="1" applyFill="1" applyBorder="1" applyAlignment="1">
      <alignment horizontal="center" vertical="center" wrapText="1"/>
    </xf>
    <xf numFmtId="8" fontId="1" fillId="11" borderId="6" xfId="0" applyNumberFormat="1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8" fontId="0" fillId="11" borderId="13" xfId="0" applyNumberFormat="1" applyFont="1" applyFill="1" applyBorder="1" applyAlignment="1">
      <alignment horizontal="center"/>
    </xf>
    <xf numFmtId="8" fontId="0" fillId="11" borderId="13" xfId="0" applyNumberFormat="1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top" wrapText="1"/>
    </xf>
    <xf numFmtId="169" fontId="1" fillId="5" borderId="6" xfId="0" applyNumberFormat="1" applyFont="1" applyFill="1" applyBorder="1" applyAlignment="1">
      <alignment horizontal="center" vertical="center" wrapText="1"/>
    </xf>
    <xf numFmtId="165" fontId="15" fillId="12" borderId="5" xfId="0" applyNumberFormat="1" applyFont="1" applyFill="1" applyBorder="1" applyAlignment="1">
      <alignment horizontal="center" vertical="center" wrapText="1"/>
    </xf>
    <xf numFmtId="165" fontId="3" fillId="11" borderId="6" xfId="0" applyNumberFormat="1" applyFont="1" applyFill="1" applyBorder="1" applyAlignment="1">
      <alignment vertical="top" wrapText="1"/>
    </xf>
    <xf numFmtId="0" fontId="0" fillId="11" borderId="19" xfId="0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 wrapText="1"/>
    </xf>
    <xf numFmtId="0" fontId="0" fillId="11" borderId="5" xfId="0" applyFont="1" applyFill="1" applyBorder="1" applyAlignment="1">
      <alignment vertical="top" wrapText="1"/>
    </xf>
    <xf numFmtId="0" fontId="0" fillId="11" borderId="5" xfId="0" applyFont="1" applyFill="1" applyBorder="1" applyAlignment="1">
      <alignment horizontal="center" vertical="center" wrapText="1"/>
    </xf>
    <xf numFmtId="0" fontId="0" fillId="11" borderId="0" xfId="0" applyFont="1" applyFill="1" applyAlignment="1">
      <alignment vertical="top" wrapText="1"/>
    </xf>
    <xf numFmtId="8" fontId="0" fillId="0" borderId="6" xfId="0" applyNumberFormat="1" applyFont="1" applyBorder="1" applyAlignment="1">
      <alignment horizontal="center" vertical="center" wrapText="1"/>
    </xf>
    <xf numFmtId="165" fontId="3" fillId="11" borderId="5" xfId="0" applyNumberFormat="1" applyFont="1" applyFill="1" applyBorder="1" applyAlignment="1">
      <alignment vertical="top" wrapText="1"/>
    </xf>
    <xf numFmtId="0" fontId="1" fillId="5" borderId="6" xfId="0" applyFont="1" applyFill="1" applyBorder="1" applyAlignment="1">
      <alignment vertical="center"/>
    </xf>
    <xf numFmtId="0" fontId="23" fillId="5" borderId="6" xfId="0" applyFont="1" applyFill="1" applyBorder="1"/>
    <xf numFmtId="171" fontId="0" fillId="0" borderId="0" xfId="0" applyNumberFormat="1" applyFont="1" applyAlignment="1">
      <alignment horizontal="center" vertical="top" wrapText="1"/>
    </xf>
    <xf numFmtId="171" fontId="1" fillId="0" borderId="6" xfId="0" applyNumberFormat="1" applyFont="1" applyBorder="1" applyAlignment="1">
      <alignment horizontal="center" vertical="center" wrapText="1"/>
    </xf>
    <xf numFmtId="171" fontId="1" fillId="5" borderId="6" xfId="0" applyNumberFormat="1" applyFont="1" applyFill="1" applyBorder="1" applyAlignment="1">
      <alignment horizontal="center" vertical="center"/>
    </xf>
    <xf numFmtId="171" fontId="1" fillId="5" borderId="6" xfId="0" applyNumberFormat="1" applyFont="1" applyFill="1" applyBorder="1" applyAlignment="1">
      <alignment horizontal="center" vertical="center" wrapText="1"/>
    </xf>
    <xf numFmtId="171" fontId="0" fillId="5" borderId="6" xfId="0" applyNumberFormat="1" applyFont="1" applyFill="1" applyBorder="1" applyAlignment="1">
      <alignment horizontal="center" vertical="center" wrapText="1"/>
    </xf>
    <xf numFmtId="171" fontId="0" fillId="5" borderId="6" xfId="0" applyNumberFormat="1" applyFont="1" applyFill="1" applyBorder="1" applyAlignment="1">
      <alignment horizontal="center"/>
    </xf>
    <xf numFmtId="0" fontId="22" fillId="0" borderId="6" xfId="0" applyFont="1" applyBorder="1" applyAlignment="1">
      <alignment horizontal="center" vertical="center" wrapText="1"/>
    </xf>
    <xf numFmtId="8" fontId="0" fillId="0" borderId="5" xfId="0" applyNumberFormat="1" applyFont="1" applyBorder="1" applyAlignment="1">
      <alignment horizontal="center" vertical="top" wrapText="1"/>
    </xf>
    <xf numFmtId="8" fontId="1" fillId="0" borderId="8" xfId="0" applyNumberFormat="1" applyFont="1" applyBorder="1" applyAlignment="1">
      <alignment horizontal="center" vertical="center" wrapText="1"/>
    </xf>
    <xf numFmtId="8" fontId="1" fillId="0" borderId="5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49" fontId="4" fillId="0" borderId="21" xfId="1" applyNumberFormat="1" applyFont="1" applyBorder="1" applyAlignment="1">
      <alignment vertical="center"/>
    </xf>
    <xf numFmtId="0" fontId="11" fillId="0" borderId="5" xfId="1" applyAlignment="1">
      <alignment vertical="top" wrapText="1"/>
    </xf>
    <xf numFmtId="171" fontId="13" fillId="0" borderId="6" xfId="1" applyNumberFormat="1" applyFont="1" applyBorder="1" applyAlignment="1">
      <alignment horizontal="center" vertical="top" wrapText="1"/>
    </xf>
    <xf numFmtId="49" fontId="6" fillId="0" borderId="22" xfId="1" applyNumberFormat="1" applyFont="1" applyBorder="1" applyAlignment="1">
      <alignment vertical="center"/>
    </xf>
    <xf numFmtId="0" fontId="5" fillId="0" borderId="22" xfId="1" applyFont="1" applyBorder="1" applyAlignment="1">
      <alignment vertical="top" wrapText="1"/>
    </xf>
    <xf numFmtId="171" fontId="11" fillId="0" borderId="5" xfId="1" applyNumberFormat="1" applyAlignment="1">
      <alignment horizontal="center" vertical="top" wrapText="1"/>
    </xf>
    <xf numFmtId="8" fontId="11" fillId="0" borderId="5" xfId="1" applyNumberFormat="1" applyAlignment="1">
      <alignment horizontal="left" vertical="center" wrapText="1"/>
    </xf>
    <xf numFmtId="49" fontId="7" fillId="3" borderId="6" xfId="1" applyNumberFormat="1" applyFont="1" applyFill="1" applyBorder="1" applyAlignment="1">
      <alignment horizontal="center" vertical="top"/>
    </xf>
    <xf numFmtId="171" fontId="7" fillId="4" borderId="6" xfId="1" applyNumberFormat="1" applyFont="1" applyFill="1" applyBorder="1" applyAlignment="1">
      <alignment horizontal="center" vertical="center" wrapText="1"/>
    </xf>
    <xf numFmtId="8" fontId="13" fillId="4" borderId="6" xfId="1" applyNumberFormat="1" applyFont="1" applyFill="1" applyBorder="1" applyAlignment="1">
      <alignment horizontal="center" vertical="center" wrapText="1"/>
    </xf>
    <xf numFmtId="14" fontId="16" fillId="5" borderId="6" xfId="1" applyNumberFormat="1" applyFont="1" applyFill="1" applyBorder="1" applyAlignment="1">
      <alignment horizontal="center" vertical="top" wrapText="1"/>
    </xf>
    <xf numFmtId="0" fontId="16" fillId="5" borderId="6" xfId="1" applyFont="1" applyFill="1" applyBorder="1" applyAlignment="1">
      <alignment horizontal="center" vertical="top" wrapText="1"/>
    </xf>
    <xf numFmtId="0" fontId="1" fillId="0" borderId="6" xfId="1" applyFont="1" applyBorder="1" applyAlignment="1">
      <alignment vertical="center" wrapText="1"/>
    </xf>
    <xf numFmtId="171" fontId="1" fillId="4" borderId="6" xfId="1" applyNumberFormat="1" applyFont="1" applyFill="1" applyBorder="1" applyAlignment="1">
      <alignment horizontal="center" vertical="center" wrapText="1"/>
    </xf>
    <xf numFmtId="8" fontId="1" fillId="5" borderId="6" xfId="1" applyNumberFormat="1" applyFont="1" applyFill="1" applyBorder="1" applyAlignment="1">
      <alignment horizontal="left" vertical="center" wrapText="1"/>
    </xf>
    <xf numFmtId="171" fontId="13" fillId="0" borderId="9" xfId="1" applyNumberFormat="1" applyFont="1" applyBorder="1" applyAlignment="1">
      <alignment vertical="top" wrapText="1"/>
    </xf>
    <xf numFmtId="49" fontId="1" fillId="5" borderId="6" xfId="1" applyNumberFormat="1" applyFont="1" applyFill="1" applyBorder="1" applyAlignment="1">
      <alignment vertical="top" wrapText="1"/>
    </xf>
    <xf numFmtId="171" fontId="1" fillId="5" borderId="6" xfId="1" applyNumberFormat="1" applyFont="1" applyFill="1" applyBorder="1" applyAlignment="1">
      <alignment horizontal="center" vertical="center"/>
    </xf>
    <xf numFmtId="8" fontId="1" fillId="5" borderId="15" xfId="1" applyNumberFormat="1" applyFont="1" applyFill="1" applyBorder="1" applyAlignment="1">
      <alignment horizontal="left" vertical="center" wrapText="1"/>
    </xf>
    <xf numFmtId="171" fontId="1" fillId="0" borderId="6" xfId="1" applyNumberFormat="1" applyFont="1" applyBorder="1" applyAlignment="1">
      <alignment horizontal="center" vertical="center" wrapText="1"/>
    </xf>
    <xf numFmtId="8" fontId="1" fillId="4" borderId="15" xfId="1" applyNumberFormat="1" applyFont="1" applyFill="1" applyBorder="1" applyAlignment="1">
      <alignment horizontal="left" vertical="center" wrapText="1"/>
    </xf>
    <xf numFmtId="0" fontId="16" fillId="11" borderId="6" xfId="1" applyFont="1" applyFill="1" applyBorder="1" applyAlignment="1">
      <alignment horizontal="center" vertical="top" wrapText="1"/>
    </xf>
    <xf numFmtId="0" fontId="1" fillId="11" borderId="6" xfId="1" applyFont="1" applyFill="1" applyBorder="1" applyAlignment="1">
      <alignment vertical="center" wrapText="1"/>
    </xf>
    <xf numFmtId="171" fontId="1" fillId="11" borderId="6" xfId="1" applyNumberFormat="1" applyFont="1" applyFill="1" applyBorder="1" applyAlignment="1">
      <alignment horizontal="center" vertical="center" wrapText="1"/>
    </xf>
    <xf numFmtId="8" fontId="1" fillId="11" borderId="6" xfId="1" applyNumberFormat="1" applyFont="1" applyFill="1" applyBorder="1" applyAlignment="1">
      <alignment horizontal="left" vertical="center" wrapText="1"/>
    </xf>
    <xf numFmtId="6" fontId="13" fillId="4" borderId="5" xfId="0" applyNumberFormat="1" applyFont="1" applyFill="1" applyBorder="1" applyAlignment="1">
      <alignment horizontal="center" vertical="center" wrapText="1"/>
    </xf>
    <xf numFmtId="8" fontId="1" fillId="5" borderId="13" xfId="0" applyNumberFormat="1" applyFont="1" applyFill="1" applyBorder="1" applyAlignment="1">
      <alignment horizontal="center" vertical="center"/>
    </xf>
    <xf numFmtId="8" fontId="1" fillId="7" borderId="13" xfId="0" applyNumberFormat="1" applyFont="1" applyFill="1" applyBorder="1" applyAlignment="1">
      <alignment horizontal="center" vertical="center"/>
    </xf>
    <xf numFmtId="8" fontId="1" fillId="5" borderId="13" xfId="0" applyNumberFormat="1" applyFont="1" applyFill="1" applyBorder="1" applyAlignment="1">
      <alignment horizontal="center" vertical="center" wrapText="1"/>
    </xf>
    <xf numFmtId="8" fontId="1" fillId="0" borderId="13" xfId="0" applyNumberFormat="1" applyFont="1" applyBorder="1" applyAlignment="1">
      <alignment horizontal="center" vertical="center" wrapText="1"/>
    </xf>
    <xf numFmtId="8" fontId="1" fillId="0" borderId="17" xfId="0" applyNumberFormat="1" applyFont="1" applyBorder="1" applyAlignment="1">
      <alignment horizontal="center" vertical="center" wrapText="1"/>
    </xf>
    <xf numFmtId="169" fontId="1" fillId="5" borderId="13" xfId="0" applyNumberFormat="1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" fillId="18" borderId="6" xfId="0" applyFont="1" applyFill="1" applyBorder="1" applyAlignment="1">
      <alignment horizontal="center" vertical="center" wrapText="1"/>
    </xf>
    <xf numFmtId="0" fontId="24" fillId="18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4" fontId="1" fillId="18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" fontId="24" fillId="2" borderId="6" xfId="0" applyNumberFormat="1" applyFont="1" applyFill="1" applyBorder="1" applyAlignment="1">
      <alignment horizontal="center" vertical="center" wrapText="1"/>
    </xf>
    <xf numFmtId="0" fontId="24" fillId="13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7" fillId="13" borderId="15" xfId="0" applyFont="1" applyFill="1" applyBorder="1" applyAlignment="1">
      <alignment horizontal="center" vertical="center" wrapText="1"/>
    </xf>
    <xf numFmtId="8" fontId="7" fillId="8" borderId="15" xfId="0" applyNumberFormat="1" applyFont="1" applyFill="1" applyBorder="1" applyAlignment="1">
      <alignment horizontal="center" vertical="center" wrapText="1"/>
    </xf>
    <xf numFmtId="8" fontId="7" fillId="11" borderId="15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69" fontId="1" fillId="2" borderId="6" xfId="0" applyNumberFormat="1" applyFont="1" applyFill="1" applyBorder="1" applyAlignment="1">
      <alignment horizontal="center" vertical="center" wrapText="1"/>
    </xf>
    <xf numFmtId="169" fontId="24" fillId="2" borderId="6" xfId="0" applyNumberFormat="1" applyFont="1" applyFill="1" applyBorder="1" applyAlignment="1">
      <alignment horizontal="center" vertical="center" wrapText="1"/>
    </xf>
    <xf numFmtId="169" fontId="24" fillId="13" borderId="6" xfId="0" applyNumberFormat="1" applyFont="1" applyFill="1" applyBorder="1" applyAlignment="1">
      <alignment horizontal="center" vertical="center" wrapText="1"/>
    </xf>
    <xf numFmtId="169" fontId="24" fillId="18" borderId="6" xfId="0" applyNumberFormat="1" applyFont="1" applyFill="1" applyBorder="1" applyAlignment="1">
      <alignment horizontal="center" vertical="center" wrapText="1"/>
    </xf>
    <xf numFmtId="169" fontId="7" fillId="13" borderId="16" xfId="0" applyNumberFormat="1" applyFont="1" applyFill="1" applyBorder="1" applyAlignment="1">
      <alignment horizontal="center" vertical="center" wrapText="1"/>
    </xf>
    <xf numFmtId="8" fontId="25" fillId="4" borderId="16" xfId="0" applyNumberFormat="1" applyFont="1" applyFill="1" applyBorder="1" applyAlignment="1">
      <alignment horizontal="center" vertical="center" wrapText="1"/>
    </xf>
    <xf numFmtId="8" fontId="25" fillId="11" borderId="5" xfId="0" applyNumberFormat="1" applyFont="1" applyFill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8" fontId="25" fillId="5" borderId="5" xfId="0" applyNumberFormat="1" applyFont="1" applyFill="1" applyBorder="1" applyAlignment="1">
      <alignment horizontal="center" vertical="center" wrapText="1"/>
    </xf>
    <xf numFmtId="8" fontId="13" fillId="4" borderId="23" xfId="0" applyNumberFormat="1" applyFont="1" applyFill="1" applyBorder="1" applyAlignment="1">
      <alignment horizontal="center" vertical="center" wrapText="1"/>
    </xf>
    <xf numFmtId="8" fontId="13" fillId="4" borderId="5" xfId="0" applyNumberFormat="1" applyFont="1" applyFill="1" applyBorder="1" applyAlignment="1">
      <alignment horizontal="center" vertical="center" wrapText="1"/>
    </xf>
    <xf numFmtId="0" fontId="13" fillId="16" borderId="7" xfId="0" applyFont="1" applyFill="1" applyBorder="1" applyAlignment="1">
      <alignment horizontal="center" vertical="center" wrapText="1"/>
    </xf>
    <xf numFmtId="0" fontId="13" fillId="15" borderId="7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3" fillId="16" borderId="7" xfId="0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0" fontId="0" fillId="14" borderId="5" xfId="0" applyFont="1" applyFill="1" applyBorder="1" applyAlignment="1">
      <alignment horizontal="center"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0" fillId="17" borderId="5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169" fontId="1" fillId="13" borderId="5" xfId="0" applyNumberFormat="1" applyFont="1" applyFill="1" applyBorder="1" applyAlignment="1">
      <alignment horizontal="center" vertical="center" wrapText="1"/>
    </xf>
    <xf numFmtId="165" fontId="15" fillId="11" borderId="6" xfId="0" applyNumberFormat="1" applyFont="1" applyFill="1" applyBorder="1" applyAlignment="1">
      <alignment horizontal="center" vertical="center" wrapText="1"/>
    </xf>
    <xf numFmtId="165" fontId="15" fillId="5" borderId="6" xfId="0" applyNumberFormat="1" applyFont="1" applyFill="1" applyBorder="1" applyAlignment="1">
      <alignment horizontal="center" vertical="center" wrapText="1"/>
    </xf>
    <xf numFmtId="165" fontId="15" fillId="6" borderId="6" xfId="0" applyNumberFormat="1" applyFont="1" applyFill="1" applyBorder="1" applyAlignment="1">
      <alignment horizontal="center" vertical="center" wrapText="1"/>
    </xf>
    <xf numFmtId="165" fontId="15" fillId="11" borderId="5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top" wrapText="1"/>
    </xf>
    <xf numFmtId="0" fontId="13" fillId="19" borderId="19" xfId="0" applyFont="1" applyFill="1" applyBorder="1" applyAlignment="1">
      <alignment horizontal="center" vertical="center" wrapText="1"/>
    </xf>
    <xf numFmtId="0" fontId="13" fillId="19" borderId="5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top" wrapText="1"/>
    </xf>
    <xf numFmtId="8" fontId="0" fillId="0" borderId="6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13" fillId="17" borderId="18" xfId="0" applyFont="1" applyFill="1" applyBorder="1" applyAlignment="1">
      <alignment horizontal="center" vertical="center" wrapText="1"/>
    </xf>
    <xf numFmtId="0" fontId="0" fillId="17" borderId="20" xfId="0" applyFont="1" applyFill="1" applyBorder="1" applyAlignment="1">
      <alignment horizontal="center" vertical="center" wrapText="1"/>
    </xf>
    <xf numFmtId="8" fontId="13" fillId="4" borderId="23" xfId="0" applyNumberFormat="1" applyFont="1" applyFill="1" applyBorder="1" applyAlignment="1">
      <alignment horizontal="center" vertical="center" wrapText="1"/>
    </xf>
    <xf numFmtId="8" fontId="13" fillId="4" borderId="5" xfId="0" applyNumberFormat="1" applyFont="1" applyFill="1" applyBorder="1" applyAlignment="1">
      <alignment horizontal="center" vertical="center" wrapText="1"/>
    </xf>
    <xf numFmtId="0" fontId="13" fillId="16" borderId="7" xfId="0" applyFont="1" applyFill="1" applyBorder="1" applyAlignment="1">
      <alignment horizontal="center" vertical="center" wrapText="1"/>
    </xf>
    <xf numFmtId="0" fontId="13" fillId="16" borderId="24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13" fillId="15" borderId="7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14" borderId="18" xfId="0" applyFont="1" applyFill="1" applyBorder="1" applyAlignment="1">
      <alignment horizontal="center" vertical="center" wrapText="1"/>
    </xf>
    <xf numFmtId="0" fontId="13" fillId="14" borderId="19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8" fontId="16" fillId="0" borderId="6" xfId="0" applyNumberFormat="1" applyFont="1" applyBorder="1" applyAlignment="1">
      <alignment vertical="center" wrapText="1"/>
    </xf>
    <xf numFmtId="8" fontId="13" fillId="0" borderId="5" xfId="0" applyNumberFormat="1" applyFont="1" applyBorder="1" applyAlignment="1">
      <alignment horizontal="center" vertical="top" wrapText="1"/>
    </xf>
  </cellXfs>
  <cellStyles count="5">
    <cellStyle name="Comma 2" xfId="2" xr:uid="{24AE7F47-90F7-47FB-943E-240CB7D6F9BD}"/>
    <cellStyle name="Currency 2" xfId="3" xr:uid="{7DD2440D-52B5-4CF1-AE6D-626ACC93C5CE}"/>
    <cellStyle name="Normal" xfId="0" builtinId="0"/>
    <cellStyle name="Normal 2" xfId="1" xr:uid="{5594AC6B-0DEE-44D1-82DA-7991FF9C5FDB}"/>
    <cellStyle name="Normal 3" xfId="4" xr:uid="{C1F3FA14-D535-4909-861D-DCA7B3974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AQ980"/>
  <sheetViews>
    <sheetView tabSelected="1" zoomScale="90" zoomScaleNormal="90" workbookViewId="0">
      <pane xSplit="8" ySplit="10" topLeftCell="I68" activePane="bottomRight" state="frozen"/>
      <selection pane="topRight" activeCell="I1" sqref="I1"/>
      <selection pane="bottomLeft" activeCell="A13" sqref="A13"/>
      <selection pane="bottomRight" activeCell="F76" sqref="F76"/>
    </sheetView>
  </sheetViews>
  <sheetFormatPr defaultColWidth="13.5546875" defaultRowHeight="15" customHeight="1"/>
  <cols>
    <col min="2" max="2" width="31.21875" customWidth="1"/>
    <col min="3" max="3" width="33.33203125" style="51" bestFit="1" customWidth="1"/>
    <col min="5" max="5" width="1.109375" style="51" customWidth="1"/>
    <col min="6" max="10" width="13.5546875" style="51" customWidth="1"/>
    <col min="11" max="11" width="1.21875" style="51" customWidth="1"/>
    <col min="12" max="12" width="13.5546875" style="51" customWidth="1"/>
    <col min="13" max="13" width="13.5546875" style="20" customWidth="1"/>
    <col min="14" max="14" width="13.5546875" style="15" customWidth="1"/>
    <col min="15" max="15" width="13.5546875" style="20" customWidth="1"/>
    <col min="16" max="16" width="13.5546875" customWidth="1"/>
    <col min="17" max="17" width="13.5546875" style="15" customWidth="1"/>
    <col min="18" max="20" width="13.5546875" customWidth="1"/>
    <col min="21" max="21" width="13.5546875" style="51" customWidth="1"/>
    <col min="22" max="22" width="1.33203125" style="51" customWidth="1"/>
    <col min="23" max="23" width="15.21875" style="51" customWidth="1"/>
    <col min="24" max="30" width="13.5546875" style="51" customWidth="1"/>
    <col min="31" max="31" width="1.44140625" style="51" customWidth="1"/>
    <col min="32" max="32" width="13.5546875" style="17" customWidth="1"/>
    <col min="33" max="33" width="13.5546875" customWidth="1"/>
    <col min="34" max="34" width="2" style="51" customWidth="1"/>
    <col min="35" max="35" width="13.5546875" style="51" customWidth="1"/>
    <col min="36" max="36" width="1.88671875" style="51" customWidth="1"/>
    <col min="37" max="37" width="13.5546875" style="16"/>
    <col min="38" max="38" width="2.109375" style="53" customWidth="1"/>
    <col min="39" max="42" width="13.5546875" style="11"/>
  </cols>
  <sheetData>
    <row r="1" spans="1:43" s="12" customFormat="1" ht="31.5" customHeight="1">
      <c r="A1" s="113" t="s">
        <v>76</v>
      </c>
      <c r="B1" s="77" t="s">
        <v>58</v>
      </c>
      <c r="C1" s="143"/>
      <c r="D1" s="66">
        <v>73620</v>
      </c>
      <c r="E1" s="80"/>
      <c r="F1" s="207" t="s">
        <v>28</v>
      </c>
      <c r="G1" s="208"/>
      <c r="H1" s="208"/>
      <c r="I1" s="208"/>
      <c r="J1" s="208"/>
      <c r="K1" s="98"/>
      <c r="L1" s="193"/>
      <c r="M1" s="204" t="s">
        <v>23</v>
      </c>
      <c r="N1" s="205"/>
      <c r="O1" s="205"/>
      <c r="P1" s="205"/>
      <c r="Q1" s="205"/>
      <c r="R1" s="205"/>
      <c r="S1" s="205"/>
      <c r="T1" s="205"/>
      <c r="U1" s="205"/>
      <c r="V1" s="99"/>
      <c r="W1" s="152"/>
      <c r="X1" s="202" t="s">
        <v>26</v>
      </c>
      <c r="Y1" s="202"/>
      <c r="Z1" s="202"/>
      <c r="AA1" s="202"/>
      <c r="AB1" s="202"/>
      <c r="AC1" s="202"/>
      <c r="AD1" s="203"/>
      <c r="AE1" s="100"/>
      <c r="AF1" s="198" t="s">
        <v>25</v>
      </c>
      <c r="AG1" s="199"/>
      <c r="AH1" s="101"/>
      <c r="AI1" s="192" t="s">
        <v>136</v>
      </c>
      <c r="AJ1" s="100"/>
      <c r="AL1" s="102"/>
      <c r="AM1" s="200" t="s">
        <v>53</v>
      </c>
      <c r="AN1" s="201"/>
      <c r="AO1" s="201"/>
      <c r="AP1" s="201"/>
    </row>
    <row r="2" spans="1:43" s="51" customFormat="1" ht="31.5" customHeight="1">
      <c r="A2" s="113"/>
      <c r="B2" s="77"/>
      <c r="C2" s="143"/>
      <c r="D2" s="66"/>
      <c r="E2" s="80"/>
      <c r="F2" s="182"/>
      <c r="G2" s="206" t="s">
        <v>3</v>
      </c>
      <c r="H2" s="206"/>
      <c r="I2" s="206"/>
      <c r="J2" s="183"/>
      <c r="K2" s="101"/>
      <c r="L2" s="194"/>
      <c r="M2" s="179"/>
      <c r="N2" s="179"/>
      <c r="O2" s="179"/>
      <c r="P2" s="179"/>
      <c r="Q2" s="179"/>
      <c r="R2" s="179"/>
      <c r="S2" s="179"/>
      <c r="T2" s="179"/>
      <c r="U2" s="179"/>
      <c r="V2" s="99"/>
      <c r="W2" s="152"/>
      <c r="X2" s="178"/>
      <c r="Y2" s="181"/>
      <c r="Z2" s="178"/>
      <c r="AA2" s="178"/>
      <c r="AB2" s="178"/>
      <c r="AC2" s="178"/>
      <c r="AD2" s="178"/>
      <c r="AE2" s="100"/>
      <c r="AF2" s="184"/>
      <c r="AG2" s="185"/>
      <c r="AH2" s="101"/>
      <c r="AI2" s="195"/>
      <c r="AJ2" s="100"/>
      <c r="AL2" s="102"/>
      <c r="AM2" s="176"/>
      <c r="AN2" s="177"/>
      <c r="AO2" s="177"/>
      <c r="AP2" s="177"/>
    </row>
    <row r="3" spans="1:43" ht="45" customHeight="1">
      <c r="A3" s="113" t="s">
        <v>0</v>
      </c>
      <c r="B3" s="113" t="s">
        <v>1</v>
      </c>
      <c r="C3" s="186" t="s">
        <v>88</v>
      </c>
      <c r="D3" s="186" t="s">
        <v>21</v>
      </c>
      <c r="E3" s="81"/>
      <c r="F3" s="157" t="s">
        <v>2</v>
      </c>
      <c r="G3" s="157" t="s">
        <v>117</v>
      </c>
      <c r="H3" s="157" t="s">
        <v>118</v>
      </c>
      <c r="I3" s="158" t="s">
        <v>119</v>
      </c>
      <c r="J3" s="158" t="s">
        <v>4</v>
      </c>
      <c r="K3" s="159"/>
      <c r="L3" s="157" t="s">
        <v>18</v>
      </c>
      <c r="M3" s="160" t="s">
        <v>33</v>
      </c>
      <c r="N3" s="160" t="s">
        <v>135</v>
      </c>
      <c r="O3" s="160" t="s">
        <v>22</v>
      </c>
      <c r="P3" s="160" t="s">
        <v>32</v>
      </c>
      <c r="Q3" s="160" t="s">
        <v>55</v>
      </c>
      <c r="R3" s="160" t="s">
        <v>12</v>
      </c>
      <c r="S3" s="160" t="s">
        <v>6</v>
      </c>
      <c r="T3" s="160" t="s">
        <v>11</v>
      </c>
      <c r="U3" s="160" t="s">
        <v>34</v>
      </c>
      <c r="V3" s="159"/>
      <c r="W3" s="154" t="s">
        <v>90</v>
      </c>
      <c r="X3" s="160" t="s">
        <v>89</v>
      </c>
      <c r="Y3" s="160" t="s">
        <v>121</v>
      </c>
      <c r="Z3" s="160" t="s">
        <v>91</v>
      </c>
      <c r="AA3" s="160" t="s">
        <v>59</v>
      </c>
      <c r="AB3" s="160" t="s">
        <v>35</v>
      </c>
      <c r="AC3" s="160" t="s">
        <v>56</v>
      </c>
      <c r="AD3" s="160" t="s">
        <v>36</v>
      </c>
      <c r="AE3" s="159"/>
      <c r="AF3" s="160" t="s">
        <v>30</v>
      </c>
      <c r="AG3" s="160" t="s">
        <v>31</v>
      </c>
      <c r="AH3" s="159"/>
      <c r="AI3" s="161" t="s">
        <v>24</v>
      </c>
      <c r="AJ3" s="162"/>
      <c r="AK3" s="163" t="s">
        <v>9</v>
      </c>
      <c r="AL3" s="164"/>
      <c r="AM3" s="165" t="s">
        <v>19</v>
      </c>
      <c r="AN3" s="165" t="s">
        <v>79</v>
      </c>
      <c r="AO3" s="165" t="s">
        <v>57</v>
      </c>
      <c r="AP3" s="165" t="s">
        <v>78</v>
      </c>
    </row>
    <row r="4" spans="1:43" s="20" customFormat="1">
      <c r="A4" s="50"/>
      <c r="B4" s="50"/>
      <c r="C4" s="72"/>
      <c r="D4" s="72" t="s">
        <v>29</v>
      </c>
      <c r="E4" s="81"/>
      <c r="F4" s="166">
        <v>15000</v>
      </c>
      <c r="G4" s="166">
        <v>800</v>
      </c>
      <c r="H4" s="166">
        <v>455</v>
      </c>
      <c r="I4" s="167">
        <f>4400-455-800</f>
        <v>3145</v>
      </c>
      <c r="J4" s="167">
        <v>6800</v>
      </c>
      <c r="K4" s="168"/>
      <c r="L4" s="166">
        <v>448</v>
      </c>
      <c r="M4" s="167">
        <v>65</v>
      </c>
      <c r="N4" s="167">
        <v>500</v>
      </c>
      <c r="O4" s="167">
        <v>450</v>
      </c>
      <c r="P4" s="167">
        <v>72</v>
      </c>
      <c r="Q4" s="167">
        <v>1329</v>
      </c>
      <c r="R4" s="167">
        <v>4028</v>
      </c>
      <c r="S4" s="167">
        <v>1300</v>
      </c>
      <c r="T4" s="167">
        <v>569</v>
      </c>
      <c r="U4" s="167">
        <v>588</v>
      </c>
      <c r="V4" s="168"/>
      <c r="W4" s="169">
        <v>6000</v>
      </c>
      <c r="X4" s="167">
        <v>1000</v>
      </c>
      <c r="Y4" s="167"/>
      <c r="Z4" s="167">
        <v>5000</v>
      </c>
      <c r="AA4" s="167">
        <v>1000</v>
      </c>
      <c r="AB4" s="167">
        <v>7500</v>
      </c>
      <c r="AC4" s="167">
        <v>21291</v>
      </c>
      <c r="AD4" s="167">
        <v>920</v>
      </c>
      <c r="AE4" s="168"/>
      <c r="AF4" s="167">
        <v>600</v>
      </c>
      <c r="AG4" s="167">
        <v>800</v>
      </c>
      <c r="AH4" s="168"/>
      <c r="AI4" s="167">
        <v>2000</v>
      </c>
      <c r="AJ4" s="170"/>
      <c r="AK4" s="171">
        <f t="shared" ref="AK4:AK41" si="0">SUM(F4:AI4)</f>
        <v>81660</v>
      </c>
      <c r="AL4" s="172"/>
      <c r="AM4" s="173">
        <v>17000</v>
      </c>
      <c r="AN4" s="70">
        <v>0</v>
      </c>
      <c r="AO4" s="70">
        <v>700</v>
      </c>
      <c r="AP4" s="70">
        <v>10000</v>
      </c>
      <c r="AQ4" s="53"/>
    </row>
    <row r="5" spans="1:43" s="51" customFormat="1">
      <c r="A5" s="50" t="s">
        <v>106</v>
      </c>
      <c r="B5" s="174" t="s">
        <v>107</v>
      </c>
      <c r="C5" s="151" t="s">
        <v>12</v>
      </c>
      <c r="D5" s="180">
        <v>316.08999999999997</v>
      </c>
      <c r="E5" s="81"/>
      <c r="F5" s="79"/>
      <c r="G5" s="79"/>
      <c r="H5" s="79"/>
      <c r="I5" s="169"/>
      <c r="J5" s="169"/>
      <c r="K5" s="168"/>
      <c r="L5" s="79"/>
      <c r="M5" s="169"/>
      <c r="N5" s="169"/>
      <c r="O5" s="169"/>
      <c r="P5" s="169"/>
      <c r="Q5" s="169"/>
      <c r="R5" s="169">
        <v>316.08999999999997</v>
      </c>
      <c r="S5" s="169"/>
      <c r="T5" s="169"/>
      <c r="U5" s="169"/>
      <c r="V5" s="168"/>
      <c r="W5" s="169"/>
      <c r="X5" s="169"/>
      <c r="Y5" s="169"/>
      <c r="Z5" s="169"/>
      <c r="AA5" s="169"/>
      <c r="AB5" s="169"/>
      <c r="AC5" s="169"/>
      <c r="AD5" s="169"/>
      <c r="AE5" s="168"/>
      <c r="AF5" s="169"/>
      <c r="AG5" s="169"/>
      <c r="AH5" s="168"/>
      <c r="AI5" s="169"/>
      <c r="AJ5" s="187"/>
      <c r="AK5" s="175">
        <f t="shared" si="0"/>
        <v>316.08999999999997</v>
      </c>
      <c r="AL5" s="172"/>
      <c r="AM5" s="70"/>
      <c r="AN5" s="70"/>
      <c r="AO5" s="70"/>
      <c r="AP5" s="70"/>
      <c r="AQ5" s="53"/>
    </row>
    <row r="6" spans="1:43" ht="20.25" customHeight="1">
      <c r="A6" s="59" t="s">
        <v>105</v>
      </c>
      <c r="B6" s="61" t="s">
        <v>92</v>
      </c>
      <c r="C6" s="144" t="s">
        <v>11</v>
      </c>
      <c r="D6" s="19">
        <v>542.62</v>
      </c>
      <c r="E6" s="82"/>
      <c r="F6" s="79"/>
      <c r="G6" s="79"/>
      <c r="H6" s="79"/>
      <c r="I6" s="79"/>
      <c r="J6" s="79"/>
      <c r="K6" s="188"/>
      <c r="L6" s="79"/>
      <c r="M6" s="79"/>
      <c r="N6" s="79"/>
      <c r="O6" s="79"/>
      <c r="P6" s="79"/>
      <c r="Q6" s="79"/>
      <c r="R6" s="79"/>
      <c r="S6" s="79"/>
      <c r="T6" s="79">
        <v>542.62</v>
      </c>
      <c r="U6" s="79"/>
      <c r="V6" s="188"/>
      <c r="W6" s="189"/>
      <c r="X6" s="79"/>
      <c r="Y6" s="79"/>
      <c r="Z6" s="79"/>
      <c r="AA6" s="79"/>
      <c r="AB6" s="79"/>
      <c r="AC6" s="79"/>
      <c r="AD6" s="79"/>
      <c r="AE6" s="188"/>
      <c r="AF6" s="190"/>
      <c r="AG6" s="79"/>
      <c r="AH6" s="188"/>
      <c r="AI6" s="79"/>
      <c r="AJ6" s="191"/>
      <c r="AK6" s="175">
        <f t="shared" si="0"/>
        <v>542.62</v>
      </c>
      <c r="AL6" s="96"/>
      <c r="AM6" s="28"/>
      <c r="AN6" s="28"/>
      <c r="AO6" s="103"/>
      <c r="AP6" s="103"/>
    </row>
    <row r="7" spans="1:43" ht="14.25" customHeight="1">
      <c r="A7" s="59" t="s">
        <v>105</v>
      </c>
      <c r="B7" s="61" t="s">
        <v>167</v>
      </c>
      <c r="C7" s="144" t="s">
        <v>19</v>
      </c>
      <c r="D7" s="19">
        <v>281.31</v>
      </c>
      <c r="E7" s="82"/>
      <c r="F7" s="79"/>
      <c r="G7" s="79"/>
      <c r="H7" s="79"/>
      <c r="I7" s="71"/>
      <c r="J7" s="71"/>
      <c r="K7" s="97"/>
      <c r="L7" s="79"/>
      <c r="M7" s="71"/>
      <c r="N7" s="71"/>
      <c r="O7" s="71"/>
      <c r="P7" s="71"/>
      <c r="Q7" s="71"/>
      <c r="R7" s="71"/>
      <c r="S7" s="71"/>
      <c r="T7" s="71"/>
      <c r="U7" s="71"/>
      <c r="V7" s="97"/>
      <c r="W7" s="78"/>
      <c r="X7" s="71"/>
      <c r="Y7" s="71"/>
      <c r="Z7" s="71"/>
      <c r="AA7" s="71"/>
      <c r="AB7" s="71"/>
      <c r="AC7" s="71"/>
      <c r="AD7" s="71"/>
      <c r="AE7" s="97"/>
      <c r="AF7" s="71"/>
      <c r="AG7" s="71"/>
      <c r="AH7" s="97"/>
      <c r="AI7" s="71"/>
      <c r="AJ7" s="104"/>
      <c r="AK7" s="175">
        <f t="shared" si="0"/>
        <v>0</v>
      </c>
      <c r="AL7" s="96"/>
      <c r="AM7" s="28">
        <v>281.31</v>
      </c>
      <c r="AN7" s="28"/>
      <c r="AO7" s="103"/>
      <c r="AP7" s="103"/>
    </row>
    <row r="8" spans="1:43" ht="14.25" customHeight="1">
      <c r="A8" s="59" t="s">
        <v>105</v>
      </c>
      <c r="B8" s="61" t="s">
        <v>97</v>
      </c>
      <c r="C8" s="144" t="s">
        <v>27</v>
      </c>
      <c r="D8" s="19">
        <v>350</v>
      </c>
      <c r="E8" s="82"/>
      <c r="F8" s="79"/>
      <c r="G8" s="79"/>
      <c r="H8" s="79"/>
      <c r="I8" s="71"/>
      <c r="J8" s="71"/>
      <c r="K8" s="97"/>
      <c r="L8" s="79"/>
      <c r="M8" s="71"/>
      <c r="N8" s="71"/>
      <c r="O8" s="71"/>
      <c r="P8" s="71"/>
      <c r="Q8" s="71"/>
      <c r="R8" s="71"/>
      <c r="S8" s="71"/>
      <c r="T8" s="71"/>
      <c r="U8" s="71"/>
      <c r="V8" s="97"/>
      <c r="W8" s="78"/>
      <c r="X8" s="71"/>
      <c r="Y8" s="71"/>
      <c r="Z8" s="71"/>
      <c r="AA8" s="71"/>
      <c r="AB8" s="71"/>
      <c r="AC8" s="71"/>
      <c r="AD8" s="71"/>
      <c r="AE8" s="97"/>
      <c r="AF8" s="71"/>
      <c r="AG8" s="71">
        <v>350</v>
      </c>
      <c r="AH8" s="97"/>
      <c r="AI8" s="71"/>
      <c r="AJ8" s="104"/>
      <c r="AK8" s="175">
        <f t="shared" si="0"/>
        <v>350</v>
      </c>
      <c r="AL8" s="96"/>
      <c r="AM8" s="28"/>
      <c r="AN8" s="28"/>
      <c r="AO8" s="103"/>
      <c r="AP8" s="103"/>
    </row>
    <row r="9" spans="1:43" ht="14.25" customHeight="1">
      <c r="A9" s="59" t="s">
        <v>105</v>
      </c>
      <c r="B9" s="61" t="s">
        <v>98</v>
      </c>
      <c r="C9" s="144" t="s">
        <v>4</v>
      </c>
      <c r="D9" s="19">
        <v>719.27</v>
      </c>
      <c r="E9" s="82"/>
      <c r="F9" s="79"/>
      <c r="G9" s="79"/>
      <c r="H9" s="79"/>
      <c r="I9" s="71"/>
      <c r="J9" s="71">
        <v>719.27</v>
      </c>
      <c r="K9" s="97"/>
      <c r="L9" s="79"/>
      <c r="M9" s="71"/>
      <c r="N9" s="71"/>
      <c r="O9" s="71"/>
      <c r="P9" s="71"/>
      <c r="Q9" s="71"/>
      <c r="R9" s="71"/>
      <c r="S9" s="71"/>
      <c r="T9" s="71"/>
      <c r="U9" s="71"/>
      <c r="V9" s="97"/>
      <c r="W9" s="78"/>
      <c r="X9" s="71"/>
      <c r="Y9" s="71"/>
      <c r="Z9" s="71"/>
      <c r="AA9" s="71"/>
      <c r="AB9" s="71"/>
      <c r="AC9" s="71"/>
      <c r="AD9" s="71"/>
      <c r="AE9" s="97"/>
      <c r="AF9" s="71"/>
      <c r="AG9" s="71"/>
      <c r="AH9" s="97"/>
      <c r="AI9" s="71"/>
      <c r="AJ9" s="104"/>
      <c r="AK9" s="175">
        <f t="shared" si="0"/>
        <v>719.27</v>
      </c>
      <c r="AL9" s="96"/>
      <c r="AM9" s="28"/>
      <c r="AN9" s="28"/>
      <c r="AO9" s="103"/>
      <c r="AP9" s="103"/>
    </row>
    <row r="10" spans="1:43" ht="14.25" customHeight="1">
      <c r="A10" s="59" t="s">
        <v>105</v>
      </c>
      <c r="B10" s="61"/>
      <c r="C10" s="144" t="s">
        <v>93</v>
      </c>
      <c r="D10" s="19">
        <v>1351.21</v>
      </c>
      <c r="E10" s="82"/>
      <c r="F10" s="79">
        <v>1351.21</v>
      </c>
      <c r="G10" s="79"/>
      <c r="H10" s="79"/>
      <c r="I10" s="71"/>
      <c r="J10" s="71"/>
      <c r="K10" s="97"/>
      <c r="L10" s="79"/>
      <c r="M10" s="71"/>
      <c r="N10" s="71"/>
      <c r="O10" s="71"/>
      <c r="P10" s="71"/>
      <c r="Q10" s="71"/>
      <c r="R10" s="71"/>
      <c r="S10" s="71"/>
      <c r="T10" s="71"/>
      <c r="U10" s="71"/>
      <c r="V10" s="97"/>
      <c r="W10" s="78"/>
      <c r="X10" s="71"/>
      <c r="Y10" s="71"/>
      <c r="Z10" s="71"/>
      <c r="AA10" s="71"/>
      <c r="AB10" s="71"/>
      <c r="AC10" s="71"/>
      <c r="AD10" s="71"/>
      <c r="AE10" s="97"/>
      <c r="AF10" s="71"/>
      <c r="AG10" s="71"/>
      <c r="AH10" s="97"/>
      <c r="AI10" s="71"/>
      <c r="AJ10" s="104"/>
      <c r="AK10" s="175">
        <f t="shared" si="0"/>
        <v>1351.21</v>
      </c>
      <c r="AL10" s="96"/>
      <c r="AM10" s="28"/>
      <c r="AN10" s="28"/>
      <c r="AO10" s="103"/>
      <c r="AP10" s="103"/>
    </row>
    <row r="11" spans="1:43" ht="14.25" customHeight="1">
      <c r="A11" s="59" t="s">
        <v>105</v>
      </c>
      <c r="B11" s="61" t="s">
        <v>99</v>
      </c>
      <c r="C11" s="144" t="s">
        <v>3</v>
      </c>
      <c r="D11" s="19">
        <v>461.35</v>
      </c>
      <c r="E11" s="82"/>
      <c r="F11" s="79"/>
      <c r="G11" s="79">
        <v>79.69</v>
      </c>
      <c r="H11" s="79">
        <v>37.72</v>
      </c>
      <c r="I11" s="71">
        <v>343.94</v>
      </c>
      <c r="J11" s="71"/>
      <c r="K11" s="97"/>
      <c r="L11" s="79"/>
      <c r="M11" s="71"/>
      <c r="N11" s="78"/>
      <c r="O11" s="71"/>
      <c r="P11" s="71"/>
      <c r="Q11" s="71"/>
      <c r="R11" s="71"/>
      <c r="S11" s="71"/>
      <c r="T11" s="71"/>
      <c r="U11" s="71"/>
      <c r="V11" s="97"/>
      <c r="W11" s="78"/>
      <c r="X11" s="19"/>
      <c r="Y11" s="19"/>
      <c r="Z11" s="19"/>
      <c r="AA11" s="71"/>
      <c r="AB11" s="71"/>
      <c r="AC11" s="71"/>
      <c r="AD11" s="71"/>
      <c r="AE11" s="97"/>
      <c r="AF11" s="71"/>
      <c r="AG11" s="71"/>
      <c r="AH11" s="97"/>
      <c r="AI11" s="71"/>
      <c r="AJ11" s="104"/>
      <c r="AK11" s="175">
        <f t="shared" si="0"/>
        <v>461.35</v>
      </c>
      <c r="AL11" s="96"/>
      <c r="AM11" s="28"/>
      <c r="AN11" s="28"/>
      <c r="AO11" s="103"/>
      <c r="AP11" s="103"/>
    </row>
    <row r="12" spans="1:43" ht="14.25" customHeight="1">
      <c r="A12" s="59" t="s">
        <v>105</v>
      </c>
      <c r="B12" s="61" t="s">
        <v>100</v>
      </c>
      <c r="C12" s="144" t="s">
        <v>22</v>
      </c>
      <c r="D12" s="19">
        <v>115.97</v>
      </c>
      <c r="E12" s="82"/>
      <c r="F12" s="79"/>
      <c r="G12" s="79"/>
      <c r="H12" s="79"/>
      <c r="I12" s="71"/>
      <c r="J12" s="71"/>
      <c r="K12" s="97"/>
      <c r="L12" s="79"/>
      <c r="M12" s="71"/>
      <c r="N12" s="78"/>
      <c r="O12" s="71">
        <v>115.97</v>
      </c>
      <c r="P12" s="71"/>
      <c r="Q12" s="71"/>
      <c r="R12" s="71"/>
      <c r="S12" s="71"/>
      <c r="T12" s="71"/>
      <c r="U12" s="71"/>
      <c r="V12" s="97"/>
      <c r="W12" s="78"/>
      <c r="X12" s="19"/>
      <c r="Y12" s="19"/>
      <c r="Z12" s="19"/>
      <c r="AA12" s="71"/>
      <c r="AB12" s="71"/>
      <c r="AC12" s="71"/>
      <c r="AD12" s="71"/>
      <c r="AE12" s="97"/>
      <c r="AF12" s="71"/>
      <c r="AG12" s="71"/>
      <c r="AH12" s="97"/>
      <c r="AI12" s="71"/>
      <c r="AJ12" s="104"/>
      <c r="AK12" s="175">
        <f t="shared" si="0"/>
        <v>115.97</v>
      </c>
      <c r="AL12" s="96"/>
      <c r="AM12" s="28"/>
      <c r="AN12" s="28"/>
      <c r="AO12" s="103"/>
      <c r="AP12" s="103"/>
    </row>
    <row r="13" spans="1:43" ht="14.25" customHeight="1">
      <c r="A13" s="59" t="s">
        <v>105</v>
      </c>
      <c r="B13" s="61" t="s">
        <v>101</v>
      </c>
      <c r="C13" s="144" t="s">
        <v>7</v>
      </c>
      <c r="D13" s="19">
        <v>1056</v>
      </c>
      <c r="E13" s="82"/>
      <c r="F13" s="79"/>
      <c r="G13" s="79"/>
      <c r="H13" s="79"/>
      <c r="I13" s="71"/>
      <c r="J13" s="71"/>
      <c r="K13" s="97"/>
      <c r="L13" s="79"/>
      <c r="M13" s="71"/>
      <c r="N13" s="71"/>
      <c r="O13" s="71"/>
      <c r="P13" s="71"/>
      <c r="Q13" s="71"/>
      <c r="R13" s="71"/>
      <c r="S13" s="71"/>
      <c r="T13" s="71"/>
      <c r="U13" s="71"/>
      <c r="V13" s="97"/>
      <c r="W13" s="78"/>
      <c r="X13" s="19"/>
      <c r="Y13" s="19"/>
      <c r="Z13" s="19"/>
      <c r="AA13" s="71"/>
      <c r="AB13" s="71"/>
      <c r="AC13" s="71"/>
      <c r="AD13" s="71"/>
      <c r="AE13" s="97"/>
      <c r="AF13" s="71"/>
      <c r="AG13" s="71"/>
      <c r="AH13" s="97"/>
      <c r="AI13" s="71">
        <v>1056</v>
      </c>
      <c r="AJ13" s="104"/>
      <c r="AK13" s="175">
        <f t="shared" si="0"/>
        <v>1056</v>
      </c>
      <c r="AL13" s="96"/>
      <c r="AM13" s="28"/>
      <c r="AN13" s="28"/>
      <c r="AO13" s="103"/>
      <c r="AP13" s="103"/>
    </row>
    <row r="14" spans="1:43" ht="14.25" customHeight="1">
      <c r="A14" s="59" t="s">
        <v>105</v>
      </c>
      <c r="B14" s="61" t="s">
        <v>102</v>
      </c>
      <c r="C14" s="144" t="s">
        <v>19</v>
      </c>
      <c r="D14" s="19">
        <v>20</v>
      </c>
      <c r="E14" s="82"/>
      <c r="F14" s="79"/>
      <c r="G14" s="79"/>
      <c r="H14" s="79"/>
      <c r="I14" s="71"/>
      <c r="J14" s="71"/>
      <c r="K14" s="97"/>
      <c r="L14" s="79"/>
      <c r="M14" s="71"/>
      <c r="N14" s="71"/>
      <c r="O14" s="71"/>
      <c r="P14" s="71"/>
      <c r="Q14" s="71"/>
      <c r="R14" s="71"/>
      <c r="S14" s="71"/>
      <c r="T14" s="71"/>
      <c r="U14" s="71"/>
      <c r="V14" s="97"/>
      <c r="W14" s="78"/>
      <c r="X14" s="19"/>
      <c r="Y14" s="19"/>
      <c r="Z14" s="19"/>
      <c r="AA14" s="71"/>
      <c r="AB14" s="71"/>
      <c r="AC14" s="71"/>
      <c r="AD14" s="71"/>
      <c r="AE14" s="97"/>
      <c r="AF14" s="71"/>
      <c r="AG14" s="71"/>
      <c r="AH14" s="97"/>
      <c r="AI14" s="71"/>
      <c r="AJ14" s="104"/>
      <c r="AK14" s="175">
        <f t="shared" si="0"/>
        <v>0</v>
      </c>
      <c r="AL14" s="96"/>
      <c r="AM14" s="28">
        <v>20</v>
      </c>
      <c r="AN14" s="28"/>
      <c r="AO14" s="103"/>
      <c r="AP14" s="103"/>
    </row>
    <row r="15" spans="1:43" ht="14.25" customHeight="1">
      <c r="A15" s="59" t="s">
        <v>105</v>
      </c>
      <c r="B15" s="61" t="s">
        <v>103</v>
      </c>
      <c r="C15" s="145" t="s">
        <v>22</v>
      </c>
      <c r="D15" s="52">
        <v>36.659999999999997</v>
      </c>
      <c r="E15" s="83"/>
      <c r="F15" s="79"/>
      <c r="G15" s="79"/>
      <c r="H15" s="79"/>
      <c r="I15" s="71"/>
      <c r="J15" s="71"/>
      <c r="K15" s="97"/>
      <c r="L15" s="79"/>
      <c r="M15" s="71"/>
      <c r="N15" s="71"/>
      <c r="O15" s="71">
        <v>36.659999999999997</v>
      </c>
      <c r="P15" s="71"/>
      <c r="Q15" s="71"/>
      <c r="R15" s="71"/>
      <c r="S15" s="71"/>
      <c r="T15" s="71"/>
      <c r="U15" s="71"/>
      <c r="V15" s="97"/>
      <c r="W15" s="78"/>
      <c r="X15" s="52"/>
      <c r="Y15" s="52"/>
      <c r="Z15" s="52"/>
      <c r="AA15" s="71"/>
      <c r="AB15" s="71"/>
      <c r="AC15" s="71"/>
      <c r="AD15" s="71"/>
      <c r="AE15" s="97"/>
      <c r="AF15" s="71"/>
      <c r="AG15" s="71"/>
      <c r="AH15" s="97"/>
      <c r="AI15" s="71"/>
      <c r="AJ15" s="104"/>
      <c r="AK15" s="175">
        <f t="shared" si="0"/>
        <v>36.659999999999997</v>
      </c>
      <c r="AL15" s="96"/>
      <c r="AM15" s="28"/>
      <c r="AN15" s="28"/>
      <c r="AO15" s="103"/>
      <c r="AP15" s="103"/>
    </row>
    <row r="16" spans="1:43" ht="14.25" customHeight="1">
      <c r="A16" s="59" t="s">
        <v>105</v>
      </c>
      <c r="B16" s="61" t="s">
        <v>104</v>
      </c>
      <c r="C16" s="146" t="s">
        <v>96</v>
      </c>
      <c r="D16" s="69">
        <v>25.01</v>
      </c>
      <c r="E16" s="83"/>
      <c r="F16" s="79"/>
      <c r="G16" s="79"/>
      <c r="H16" s="79"/>
      <c r="I16" s="71"/>
      <c r="J16" s="71"/>
      <c r="K16" s="97"/>
      <c r="L16" s="79"/>
      <c r="M16" s="71"/>
      <c r="N16" s="71"/>
      <c r="O16" s="71"/>
      <c r="P16" s="71"/>
      <c r="Q16" s="71"/>
      <c r="R16" s="71"/>
      <c r="S16" s="71"/>
      <c r="T16" s="71"/>
      <c r="U16" s="71"/>
      <c r="V16" s="97"/>
      <c r="W16" s="78"/>
      <c r="X16" s="69"/>
      <c r="Y16" s="69"/>
      <c r="Z16" s="69"/>
      <c r="AA16" s="71"/>
      <c r="AB16" s="71"/>
      <c r="AC16" s="71"/>
      <c r="AD16" s="71"/>
      <c r="AE16" s="97"/>
      <c r="AF16" s="71">
        <v>25.01</v>
      </c>
      <c r="AG16" s="71"/>
      <c r="AH16" s="97"/>
      <c r="AI16" s="71"/>
      <c r="AJ16" s="104"/>
      <c r="AK16" s="175">
        <f t="shared" si="0"/>
        <v>25.01</v>
      </c>
      <c r="AL16" s="96"/>
      <c r="AM16" s="28"/>
      <c r="AN16" s="28"/>
      <c r="AO16" s="103"/>
      <c r="AP16" s="103"/>
    </row>
    <row r="17" spans="1:42">
      <c r="A17" s="59" t="s">
        <v>105</v>
      </c>
      <c r="B17" s="61" t="s">
        <v>126</v>
      </c>
      <c r="C17" s="146" t="s">
        <v>19</v>
      </c>
      <c r="D17" s="69">
        <v>29.84</v>
      </c>
      <c r="E17" s="83"/>
      <c r="F17" s="79"/>
      <c r="G17" s="79"/>
      <c r="H17" s="79"/>
      <c r="I17" s="71"/>
      <c r="J17" s="71"/>
      <c r="K17" s="97"/>
      <c r="L17" s="79"/>
      <c r="M17" s="71"/>
      <c r="N17" s="71"/>
      <c r="O17" s="71"/>
      <c r="P17" s="71"/>
      <c r="Q17" s="71"/>
      <c r="R17" s="71"/>
      <c r="S17" s="71"/>
      <c r="T17" s="71"/>
      <c r="U17" s="71"/>
      <c r="V17" s="97"/>
      <c r="W17" s="78"/>
      <c r="X17" s="69"/>
      <c r="Y17" s="69"/>
      <c r="Z17" s="69"/>
      <c r="AA17" s="71"/>
      <c r="AB17" s="71"/>
      <c r="AC17" s="71"/>
      <c r="AD17" s="71"/>
      <c r="AE17" s="97"/>
      <c r="AF17" s="71"/>
      <c r="AG17" s="71"/>
      <c r="AH17" s="97"/>
      <c r="AI17" s="71"/>
      <c r="AJ17" s="104"/>
      <c r="AK17" s="175">
        <f t="shared" si="0"/>
        <v>0</v>
      </c>
      <c r="AL17" s="96"/>
      <c r="AM17" s="28">
        <v>29.84</v>
      </c>
      <c r="AN17" s="28"/>
      <c r="AO17" s="103"/>
      <c r="AP17" s="103"/>
    </row>
    <row r="18" spans="1:42" ht="14.25" customHeight="1">
      <c r="A18" s="59" t="s">
        <v>108</v>
      </c>
      <c r="B18" s="174" t="s">
        <v>107</v>
      </c>
      <c r="C18" s="151" t="s">
        <v>12</v>
      </c>
      <c r="D18" s="180">
        <v>316.08999999999997</v>
      </c>
      <c r="E18" s="83"/>
      <c r="F18" s="79"/>
      <c r="G18" s="79"/>
      <c r="H18" s="79"/>
      <c r="I18" s="71"/>
      <c r="J18" s="71"/>
      <c r="K18" s="97"/>
      <c r="L18" s="79"/>
      <c r="M18" s="71"/>
      <c r="N18" s="71"/>
      <c r="O18" s="71"/>
      <c r="P18" s="71"/>
      <c r="Q18" s="71"/>
      <c r="R18" s="71">
        <v>316.08999999999997</v>
      </c>
      <c r="S18" s="71"/>
      <c r="T18" s="71"/>
      <c r="U18" s="71"/>
      <c r="V18" s="97"/>
      <c r="W18" s="78"/>
      <c r="X18" s="71"/>
      <c r="Y18" s="71"/>
      <c r="Z18" s="71"/>
      <c r="AA18" s="71"/>
      <c r="AB18" s="71"/>
      <c r="AC18" s="71"/>
      <c r="AD18" s="71"/>
      <c r="AE18" s="97"/>
      <c r="AF18" s="71"/>
      <c r="AG18" s="71"/>
      <c r="AH18" s="97"/>
      <c r="AI18" s="71"/>
      <c r="AJ18" s="104"/>
      <c r="AK18" s="175">
        <f t="shared" si="0"/>
        <v>316.08999999999997</v>
      </c>
      <c r="AL18" s="96"/>
      <c r="AM18" s="28"/>
      <c r="AN18" s="28"/>
      <c r="AO18" s="103"/>
      <c r="AP18" s="103"/>
    </row>
    <row r="19" spans="1:42" ht="14.25" customHeight="1">
      <c r="A19" s="59" t="s">
        <v>108</v>
      </c>
      <c r="B19" s="54" t="s">
        <v>168</v>
      </c>
      <c r="C19" s="146" t="s">
        <v>19</v>
      </c>
      <c r="D19" s="69">
        <v>66.22</v>
      </c>
      <c r="E19" s="83"/>
      <c r="F19" s="71"/>
      <c r="G19" s="71"/>
      <c r="H19" s="71"/>
      <c r="I19" s="71"/>
      <c r="J19" s="71"/>
      <c r="K19" s="97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97"/>
      <c r="W19" s="78"/>
      <c r="X19" s="71"/>
      <c r="Y19" s="71"/>
      <c r="Z19" s="71"/>
      <c r="AA19" s="71"/>
      <c r="AB19" s="71"/>
      <c r="AC19" s="71"/>
      <c r="AD19" s="71"/>
      <c r="AE19" s="97"/>
      <c r="AF19" s="71"/>
      <c r="AG19" s="71"/>
      <c r="AH19" s="97"/>
      <c r="AI19" s="71"/>
      <c r="AJ19" s="104"/>
      <c r="AK19" s="175">
        <f t="shared" si="0"/>
        <v>0</v>
      </c>
      <c r="AL19" s="96"/>
      <c r="AM19" s="28">
        <v>66.22</v>
      </c>
      <c r="AN19" s="28"/>
      <c r="AO19" s="103"/>
      <c r="AP19" s="103"/>
    </row>
    <row r="20" spans="1:42" ht="14.25" customHeight="1">
      <c r="A20" s="59" t="s">
        <v>108</v>
      </c>
      <c r="B20" s="54" t="s">
        <v>169</v>
      </c>
      <c r="C20" s="146" t="s">
        <v>19</v>
      </c>
      <c r="D20" s="69">
        <v>14.93</v>
      </c>
      <c r="E20" s="83"/>
      <c r="F20" s="71"/>
      <c r="G20" s="71"/>
      <c r="H20" s="71"/>
      <c r="I20" s="71"/>
      <c r="J20" s="71"/>
      <c r="K20" s="97"/>
      <c r="L20" s="71"/>
      <c r="M20" s="71"/>
      <c r="N20" s="78"/>
      <c r="O20" s="71"/>
      <c r="P20" s="71"/>
      <c r="Q20" s="71"/>
      <c r="R20" s="71"/>
      <c r="S20" s="71"/>
      <c r="T20" s="71"/>
      <c r="U20" s="71"/>
      <c r="V20" s="97"/>
      <c r="W20" s="78"/>
      <c r="X20" s="71"/>
      <c r="Y20" s="71"/>
      <c r="Z20" s="71"/>
      <c r="AA20" s="71"/>
      <c r="AB20" s="71"/>
      <c r="AC20" s="71"/>
      <c r="AD20" s="71"/>
      <c r="AE20" s="97"/>
      <c r="AF20" s="71"/>
      <c r="AG20" s="71"/>
      <c r="AH20" s="97"/>
      <c r="AI20" s="71"/>
      <c r="AJ20" s="104"/>
      <c r="AK20" s="175">
        <f t="shared" si="0"/>
        <v>0</v>
      </c>
      <c r="AL20" s="96"/>
      <c r="AM20" s="28">
        <v>14.93</v>
      </c>
      <c r="AN20" s="28"/>
      <c r="AO20" s="103"/>
      <c r="AP20" s="103"/>
    </row>
    <row r="21" spans="1:42">
      <c r="A21" s="59" t="s">
        <v>108</v>
      </c>
      <c r="B21" s="54" t="s">
        <v>109</v>
      </c>
      <c r="C21" s="146" t="s">
        <v>60</v>
      </c>
      <c r="D21" s="69">
        <v>42.3</v>
      </c>
      <c r="E21" s="83"/>
      <c r="F21" s="71"/>
      <c r="G21" s="71"/>
      <c r="H21" s="71"/>
      <c r="I21" s="71"/>
      <c r="J21" s="71"/>
      <c r="K21" s="97"/>
      <c r="L21" s="71"/>
      <c r="M21" s="71"/>
      <c r="N21" s="71">
        <v>42.3</v>
      </c>
      <c r="O21" s="71"/>
      <c r="P21" s="71"/>
      <c r="Q21" s="71"/>
      <c r="R21" s="71"/>
      <c r="S21" s="71"/>
      <c r="T21" s="71"/>
      <c r="U21" s="71"/>
      <c r="V21" s="97"/>
      <c r="W21" s="78"/>
      <c r="X21" s="71"/>
      <c r="Y21" s="71"/>
      <c r="Z21" s="71"/>
      <c r="AA21" s="71"/>
      <c r="AB21" s="71"/>
      <c r="AC21" s="71"/>
      <c r="AD21" s="71"/>
      <c r="AE21" s="97"/>
      <c r="AF21" s="71"/>
      <c r="AG21" s="71"/>
      <c r="AH21" s="97"/>
      <c r="AI21" s="71"/>
      <c r="AJ21" s="104"/>
      <c r="AK21" s="175">
        <f t="shared" si="0"/>
        <v>42.3</v>
      </c>
      <c r="AL21" s="96"/>
      <c r="AM21" s="28"/>
      <c r="AN21" s="28"/>
      <c r="AO21" s="103"/>
      <c r="AP21" s="103"/>
    </row>
    <row r="22" spans="1:42">
      <c r="A22" s="59" t="s">
        <v>108</v>
      </c>
      <c r="B22" s="56" t="s">
        <v>110</v>
      </c>
      <c r="C22" s="146" t="s">
        <v>89</v>
      </c>
      <c r="D22" s="69">
        <v>8.8699999999999992</v>
      </c>
      <c r="E22" s="83"/>
      <c r="F22" s="71"/>
      <c r="G22" s="71"/>
      <c r="H22" s="71"/>
      <c r="I22" s="71"/>
      <c r="J22" s="71"/>
      <c r="K22" s="97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97"/>
      <c r="W22" s="78"/>
      <c r="X22" s="71">
        <v>8.8699999999999992</v>
      </c>
      <c r="Y22" s="71"/>
      <c r="Z22" s="71"/>
      <c r="AA22" s="71"/>
      <c r="AB22" s="71"/>
      <c r="AC22" s="71"/>
      <c r="AD22" s="71"/>
      <c r="AE22" s="97"/>
      <c r="AF22" s="71"/>
      <c r="AG22" s="71"/>
      <c r="AH22" s="97"/>
      <c r="AI22" s="71"/>
      <c r="AJ22" s="104"/>
      <c r="AK22" s="175">
        <f t="shared" si="0"/>
        <v>8.8699999999999992</v>
      </c>
      <c r="AL22" s="96"/>
      <c r="AM22" s="28"/>
      <c r="AN22" s="28"/>
      <c r="AO22" s="103"/>
      <c r="AP22" s="103"/>
    </row>
    <row r="23" spans="1:42">
      <c r="A23" s="59" t="s">
        <v>108</v>
      </c>
      <c r="B23" s="55" t="s">
        <v>111</v>
      </c>
      <c r="C23" s="146" t="s">
        <v>89</v>
      </c>
      <c r="D23" s="69">
        <v>57.87</v>
      </c>
      <c r="E23" s="83"/>
      <c r="F23" s="71"/>
      <c r="G23" s="71"/>
      <c r="H23" s="71"/>
      <c r="I23" s="71"/>
      <c r="J23" s="71"/>
      <c r="K23" s="97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97"/>
      <c r="W23" s="78"/>
      <c r="X23" s="71">
        <v>57.87</v>
      </c>
      <c r="Y23" s="71"/>
      <c r="Z23" s="71"/>
      <c r="AA23" s="71"/>
      <c r="AB23" s="71"/>
      <c r="AC23" s="71"/>
      <c r="AD23" s="71"/>
      <c r="AE23" s="97"/>
      <c r="AF23" s="71"/>
      <c r="AG23" s="71"/>
      <c r="AH23" s="97"/>
      <c r="AI23" s="71"/>
      <c r="AJ23" s="104"/>
      <c r="AK23" s="175">
        <f t="shared" si="0"/>
        <v>57.87</v>
      </c>
      <c r="AL23" s="96"/>
      <c r="AM23" s="28"/>
      <c r="AN23" s="28"/>
      <c r="AO23" s="103"/>
      <c r="AP23" s="103"/>
    </row>
    <row r="24" spans="1:42" ht="14.25" customHeight="1">
      <c r="A24" s="59" t="s">
        <v>108</v>
      </c>
      <c r="B24" s="55" t="s">
        <v>112</v>
      </c>
      <c r="C24" s="146" t="s">
        <v>90</v>
      </c>
      <c r="D24" s="69">
        <v>1320</v>
      </c>
      <c r="E24" s="83"/>
      <c r="F24" s="71"/>
      <c r="G24" s="71"/>
      <c r="H24" s="71"/>
      <c r="I24" s="71"/>
      <c r="J24" s="71"/>
      <c r="K24" s="97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97"/>
      <c r="W24" s="78">
        <v>1320</v>
      </c>
      <c r="X24" s="71"/>
      <c r="Y24" s="71"/>
      <c r="Z24" s="71"/>
      <c r="AA24" s="71"/>
      <c r="AB24" s="71"/>
      <c r="AC24" s="71"/>
      <c r="AD24" s="71"/>
      <c r="AE24" s="97"/>
      <c r="AF24" s="71"/>
      <c r="AG24" s="71"/>
      <c r="AH24" s="97"/>
      <c r="AI24" s="71"/>
      <c r="AJ24" s="104"/>
      <c r="AK24" s="175">
        <f t="shared" si="0"/>
        <v>1320</v>
      </c>
      <c r="AL24" s="96"/>
      <c r="AM24" s="28"/>
      <c r="AN24" s="28"/>
      <c r="AO24" s="103"/>
      <c r="AP24" s="103"/>
    </row>
    <row r="25" spans="1:42">
      <c r="A25" s="59" t="s">
        <v>108</v>
      </c>
      <c r="B25" s="55" t="s">
        <v>127</v>
      </c>
      <c r="C25" s="147" t="s">
        <v>35</v>
      </c>
      <c r="D25" s="70">
        <v>1462.5</v>
      </c>
      <c r="E25" s="83"/>
      <c r="F25" s="71"/>
      <c r="G25" s="71"/>
      <c r="H25" s="71"/>
      <c r="I25" s="71"/>
      <c r="J25" s="71"/>
      <c r="K25" s="97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97"/>
      <c r="W25" s="78"/>
      <c r="X25" s="71"/>
      <c r="Y25" s="71"/>
      <c r="Z25" s="71"/>
      <c r="AA25" s="71"/>
      <c r="AB25" s="71">
        <v>1462.5</v>
      </c>
      <c r="AC25" s="71"/>
      <c r="AD25" s="71"/>
      <c r="AE25" s="97"/>
      <c r="AF25" s="71"/>
      <c r="AG25" s="71"/>
      <c r="AH25" s="97"/>
      <c r="AI25" s="71"/>
      <c r="AJ25" s="104"/>
      <c r="AK25" s="175">
        <f t="shared" si="0"/>
        <v>1462.5</v>
      </c>
      <c r="AL25" s="96"/>
      <c r="AM25" s="28"/>
      <c r="AN25" s="28"/>
      <c r="AO25" s="103"/>
      <c r="AP25" s="103"/>
    </row>
    <row r="26" spans="1:42" ht="14.25" customHeight="1">
      <c r="A26" s="59" t="s">
        <v>108</v>
      </c>
      <c r="B26" s="55" t="s">
        <v>113</v>
      </c>
      <c r="C26" s="147" t="s">
        <v>19</v>
      </c>
      <c r="D26" s="70">
        <v>42</v>
      </c>
      <c r="E26" s="83"/>
      <c r="F26" s="71"/>
      <c r="G26" s="71"/>
      <c r="H26" s="71"/>
      <c r="I26" s="71"/>
      <c r="J26" s="71"/>
      <c r="K26" s="97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97"/>
      <c r="W26" s="78"/>
      <c r="X26" s="71"/>
      <c r="Y26" s="71"/>
      <c r="Z26" s="71"/>
      <c r="AA26" s="71"/>
      <c r="AB26" s="71"/>
      <c r="AC26" s="71"/>
      <c r="AD26" s="71"/>
      <c r="AE26" s="97"/>
      <c r="AF26" s="71"/>
      <c r="AG26" s="71"/>
      <c r="AH26" s="97"/>
      <c r="AI26" s="71"/>
      <c r="AJ26" s="104"/>
      <c r="AK26" s="175">
        <f t="shared" si="0"/>
        <v>0</v>
      </c>
      <c r="AL26" s="96"/>
      <c r="AM26" s="28">
        <v>42</v>
      </c>
      <c r="AN26" s="28"/>
      <c r="AO26" s="103"/>
      <c r="AP26" s="103"/>
    </row>
    <row r="27" spans="1:42" ht="14.25" customHeight="1">
      <c r="A27" s="59" t="s">
        <v>108</v>
      </c>
      <c r="B27" s="55" t="s">
        <v>114</v>
      </c>
      <c r="C27" s="146" t="s">
        <v>95</v>
      </c>
      <c r="D27" s="69">
        <v>1583.5</v>
      </c>
      <c r="E27" s="83"/>
      <c r="F27" s="71"/>
      <c r="G27" s="71"/>
      <c r="H27" s="71"/>
      <c r="I27" s="71"/>
      <c r="J27" s="71"/>
      <c r="K27" s="97"/>
      <c r="L27" s="71"/>
      <c r="M27" s="71"/>
      <c r="N27" s="71"/>
      <c r="O27" s="71"/>
      <c r="P27" s="71"/>
      <c r="Q27" s="71"/>
      <c r="R27" s="71"/>
      <c r="S27" s="71">
        <v>1583.5</v>
      </c>
      <c r="T27" s="71"/>
      <c r="U27" s="71"/>
      <c r="V27" s="97"/>
      <c r="W27" s="78"/>
      <c r="X27" s="71"/>
      <c r="Y27" s="71"/>
      <c r="Z27" s="71"/>
      <c r="AA27" s="71"/>
      <c r="AB27" s="71"/>
      <c r="AC27" s="71"/>
      <c r="AD27" s="71"/>
      <c r="AE27" s="97"/>
      <c r="AF27" s="71"/>
      <c r="AG27" s="71"/>
      <c r="AH27" s="97"/>
      <c r="AI27" s="71"/>
      <c r="AJ27" s="104"/>
      <c r="AK27" s="175">
        <f t="shared" si="0"/>
        <v>1583.5</v>
      </c>
      <c r="AL27" s="96"/>
      <c r="AM27" s="28"/>
      <c r="AN27" s="28"/>
      <c r="AO27" s="103"/>
      <c r="AP27" s="103"/>
    </row>
    <row r="28" spans="1:42" ht="14.25" customHeight="1">
      <c r="A28" s="59" t="s">
        <v>108</v>
      </c>
      <c r="B28" s="117" t="s">
        <v>115</v>
      </c>
      <c r="C28" s="116" t="s">
        <v>19</v>
      </c>
      <c r="D28" s="116">
        <v>360</v>
      </c>
      <c r="E28" s="83"/>
      <c r="F28" s="71"/>
      <c r="G28" s="71"/>
      <c r="H28" s="71"/>
      <c r="I28" s="71"/>
      <c r="J28" s="71"/>
      <c r="K28" s="97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97"/>
      <c r="W28" s="78"/>
      <c r="X28" s="71"/>
      <c r="Y28" s="71"/>
      <c r="Z28" s="71"/>
      <c r="AA28" s="71"/>
      <c r="AB28" s="71"/>
      <c r="AC28" s="71"/>
      <c r="AD28" s="71"/>
      <c r="AE28" s="97"/>
      <c r="AF28" s="71"/>
      <c r="AG28" s="71"/>
      <c r="AH28" s="97"/>
      <c r="AI28" s="71"/>
      <c r="AJ28" s="104"/>
      <c r="AK28" s="175">
        <f t="shared" si="0"/>
        <v>0</v>
      </c>
      <c r="AL28" s="96"/>
      <c r="AM28" s="28">
        <v>360</v>
      </c>
      <c r="AN28" s="28"/>
      <c r="AO28" s="103"/>
      <c r="AP28" s="103"/>
    </row>
    <row r="29" spans="1:42" ht="14.25" customHeight="1">
      <c r="A29" s="59" t="s">
        <v>108</v>
      </c>
      <c r="B29" s="54" t="s">
        <v>116</v>
      </c>
      <c r="C29" s="148" t="s">
        <v>94</v>
      </c>
      <c r="D29" s="115">
        <v>216</v>
      </c>
      <c r="E29" s="84"/>
      <c r="F29" s="71"/>
      <c r="G29" s="71"/>
      <c r="H29" s="71"/>
      <c r="I29" s="71"/>
      <c r="J29" s="71"/>
      <c r="K29" s="97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97"/>
      <c r="W29" s="78"/>
      <c r="X29" s="71"/>
      <c r="Y29" s="71"/>
      <c r="Z29" s="71"/>
      <c r="AA29" s="71"/>
      <c r="AB29" s="71"/>
      <c r="AC29" s="71"/>
      <c r="AD29" s="71"/>
      <c r="AE29" s="97"/>
      <c r="AF29" s="71"/>
      <c r="AG29" s="71"/>
      <c r="AH29" s="97"/>
      <c r="AI29" s="71"/>
      <c r="AJ29" s="104"/>
      <c r="AK29" s="175">
        <f t="shared" si="0"/>
        <v>0</v>
      </c>
      <c r="AL29" s="96"/>
      <c r="AM29" s="115">
        <v>216</v>
      </c>
      <c r="AN29" s="28"/>
      <c r="AO29" s="103"/>
      <c r="AP29" s="103"/>
    </row>
    <row r="30" spans="1:42" ht="14.25" customHeight="1">
      <c r="A30" s="59" t="s">
        <v>108</v>
      </c>
      <c r="B30" s="54" t="s">
        <v>116</v>
      </c>
      <c r="C30" s="147" t="s">
        <v>94</v>
      </c>
      <c r="D30" s="70">
        <v>216</v>
      </c>
      <c r="E30" s="85"/>
      <c r="F30" s="71"/>
      <c r="G30" s="71"/>
      <c r="H30" s="71"/>
      <c r="I30" s="71"/>
      <c r="J30" s="71"/>
      <c r="K30" s="97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97"/>
      <c r="W30" s="78"/>
      <c r="X30" s="71"/>
      <c r="Y30" s="71"/>
      <c r="Z30" s="71"/>
      <c r="AA30" s="71"/>
      <c r="AB30" s="71"/>
      <c r="AC30" s="71"/>
      <c r="AD30" s="71"/>
      <c r="AE30" s="97"/>
      <c r="AF30" s="71"/>
      <c r="AG30" s="71"/>
      <c r="AH30" s="97"/>
      <c r="AI30" s="71"/>
      <c r="AJ30" s="104"/>
      <c r="AK30" s="175">
        <f t="shared" si="0"/>
        <v>0</v>
      </c>
      <c r="AL30" s="96"/>
      <c r="AM30" s="70">
        <v>216</v>
      </c>
      <c r="AN30" s="28"/>
      <c r="AO30" s="103"/>
      <c r="AP30" s="103"/>
    </row>
    <row r="31" spans="1:42" ht="14.25" customHeight="1">
      <c r="A31" s="59" t="s">
        <v>108</v>
      </c>
      <c r="B31" s="54" t="s">
        <v>116</v>
      </c>
      <c r="C31" s="147" t="s">
        <v>94</v>
      </c>
      <c r="D31" s="70">
        <v>216</v>
      </c>
      <c r="E31" s="83"/>
      <c r="F31" s="71"/>
      <c r="G31" s="71"/>
      <c r="H31" s="71"/>
      <c r="I31" s="71"/>
      <c r="J31" s="71"/>
      <c r="K31" s="97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97"/>
      <c r="W31" s="78"/>
      <c r="X31" s="71"/>
      <c r="Y31" s="71"/>
      <c r="Z31" s="71"/>
      <c r="AA31" s="71"/>
      <c r="AB31" s="71"/>
      <c r="AC31" s="71"/>
      <c r="AD31" s="71"/>
      <c r="AE31" s="97"/>
      <c r="AF31" s="71"/>
      <c r="AG31" s="71"/>
      <c r="AH31" s="97"/>
      <c r="AI31" s="71"/>
      <c r="AJ31" s="104"/>
      <c r="AK31" s="175">
        <f t="shared" si="0"/>
        <v>0</v>
      </c>
      <c r="AL31" s="96"/>
      <c r="AM31" s="70">
        <v>216</v>
      </c>
      <c r="AN31" s="28"/>
      <c r="AO31" s="103"/>
      <c r="AP31" s="103"/>
    </row>
    <row r="32" spans="1:42" ht="14.25" customHeight="1">
      <c r="A32" s="59" t="s">
        <v>108</v>
      </c>
      <c r="B32" s="54" t="s">
        <v>116</v>
      </c>
      <c r="C32" s="146" t="s">
        <v>94</v>
      </c>
      <c r="D32" s="69">
        <v>216</v>
      </c>
      <c r="E32" s="83"/>
      <c r="F32" s="71"/>
      <c r="G32" s="71"/>
      <c r="H32" s="71"/>
      <c r="I32" s="71"/>
      <c r="J32" s="71"/>
      <c r="K32" s="97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97"/>
      <c r="W32" s="78"/>
      <c r="X32" s="71"/>
      <c r="Y32" s="71"/>
      <c r="Z32" s="71"/>
      <c r="AA32" s="71"/>
      <c r="AB32" s="71"/>
      <c r="AC32" s="71"/>
      <c r="AD32" s="71"/>
      <c r="AE32" s="97"/>
      <c r="AF32" s="71"/>
      <c r="AG32" s="71"/>
      <c r="AH32" s="97"/>
      <c r="AI32" s="71"/>
      <c r="AJ32" s="104"/>
      <c r="AK32" s="175">
        <f t="shared" si="0"/>
        <v>0</v>
      </c>
      <c r="AL32" s="96"/>
      <c r="AM32" s="69">
        <v>216</v>
      </c>
      <c r="AN32" s="28"/>
      <c r="AO32" s="103"/>
      <c r="AP32" s="103"/>
    </row>
    <row r="33" spans="1:42" ht="14.25" customHeight="1">
      <c r="A33" s="59" t="s">
        <v>108</v>
      </c>
      <c r="B33" s="54" t="s">
        <v>99</v>
      </c>
      <c r="C33" s="147" t="s">
        <v>3</v>
      </c>
      <c r="D33" s="70">
        <v>389.66</v>
      </c>
      <c r="E33" s="83"/>
      <c r="F33" s="71"/>
      <c r="G33" s="71">
        <v>66.2</v>
      </c>
      <c r="H33" s="71">
        <v>37.72</v>
      </c>
      <c r="I33" s="71">
        <f>280.44+5.3</f>
        <v>285.74</v>
      </c>
      <c r="J33" s="71"/>
      <c r="K33" s="97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97"/>
      <c r="W33" s="78"/>
      <c r="X33" s="71"/>
      <c r="Y33" s="71"/>
      <c r="Z33" s="71"/>
      <c r="AA33" s="71"/>
      <c r="AB33" s="71"/>
      <c r="AC33" s="71"/>
      <c r="AD33" s="71"/>
      <c r="AE33" s="97"/>
      <c r="AF33" s="71"/>
      <c r="AG33" s="71"/>
      <c r="AH33" s="97"/>
      <c r="AI33" s="71"/>
      <c r="AJ33" s="104"/>
      <c r="AK33" s="175">
        <f t="shared" si="0"/>
        <v>389.66</v>
      </c>
      <c r="AL33" s="96"/>
      <c r="AM33" s="68"/>
      <c r="AN33" s="28"/>
      <c r="AO33" s="103"/>
      <c r="AP33" s="103"/>
    </row>
    <row r="34" spans="1:42" ht="14.25" customHeight="1">
      <c r="A34" s="59" t="s">
        <v>108</v>
      </c>
      <c r="B34" s="54" t="s">
        <v>120</v>
      </c>
      <c r="C34" s="146" t="s">
        <v>4</v>
      </c>
      <c r="D34" s="69">
        <v>719.27</v>
      </c>
      <c r="E34" s="83"/>
      <c r="F34" s="71"/>
      <c r="G34" s="71"/>
      <c r="H34" s="71"/>
      <c r="I34" s="71"/>
      <c r="J34" s="71">
        <v>719.27</v>
      </c>
      <c r="K34" s="97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97"/>
      <c r="W34" s="78"/>
      <c r="X34" s="71"/>
      <c r="Y34" s="71"/>
      <c r="Z34" s="71"/>
      <c r="AA34" s="71"/>
      <c r="AB34" s="71"/>
      <c r="AC34" s="71"/>
      <c r="AD34" s="71"/>
      <c r="AE34" s="97"/>
      <c r="AF34" s="71"/>
      <c r="AG34" s="71"/>
      <c r="AH34" s="97"/>
      <c r="AI34" s="71"/>
      <c r="AJ34" s="104"/>
      <c r="AK34" s="175">
        <f t="shared" si="0"/>
        <v>719.27</v>
      </c>
      <c r="AL34" s="96"/>
      <c r="AM34" s="28"/>
      <c r="AN34" s="28"/>
      <c r="AO34" s="103"/>
      <c r="AP34" s="103"/>
    </row>
    <row r="35" spans="1:42" ht="14.25" customHeight="1">
      <c r="A35" s="59" t="s">
        <v>108</v>
      </c>
      <c r="B35" s="54"/>
      <c r="C35" s="146" t="s">
        <v>93</v>
      </c>
      <c r="D35" s="69">
        <v>1175</v>
      </c>
      <c r="E35" s="83"/>
      <c r="F35" s="67">
        <f>D35</f>
        <v>1175</v>
      </c>
      <c r="G35" s="74"/>
      <c r="H35" s="74"/>
      <c r="I35" s="71"/>
      <c r="J35" s="71"/>
      <c r="K35" s="97"/>
      <c r="L35" s="74"/>
      <c r="M35" s="71"/>
      <c r="N35" s="71"/>
      <c r="O35" s="71"/>
      <c r="P35" s="71"/>
      <c r="Q35" s="71"/>
      <c r="R35" s="71"/>
      <c r="S35" s="71"/>
      <c r="T35" s="71"/>
      <c r="U35" s="71"/>
      <c r="V35" s="97"/>
      <c r="W35" s="78"/>
      <c r="X35" s="71"/>
      <c r="Y35" s="71"/>
      <c r="Z35" s="71"/>
      <c r="AA35" s="71"/>
      <c r="AB35" s="71"/>
      <c r="AC35" s="71"/>
      <c r="AD35" s="71"/>
      <c r="AE35" s="97"/>
      <c r="AF35" s="71"/>
      <c r="AG35" s="71"/>
      <c r="AH35" s="97"/>
      <c r="AI35" s="71"/>
      <c r="AJ35" s="104"/>
      <c r="AK35" s="175">
        <f t="shared" si="0"/>
        <v>1175</v>
      </c>
      <c r="AL35" s="96"/>
      <c r="AM35" s="28"/>
      <c r="AN35" s="28"/>
      <c r="AO35" s="103"/>
      <c r="AP35" s="103"/>
    </row>
    <row r="36" spans="1:42">
      <c r="A36" s="60" t="s">
        <v>108</v>
      </c>
      <c r="B36" s="54" t="s">
        <v>170</v>
      </c>
      <c r="C36" s="69" t="s">
        <v>7</v>
      </c>
      <c r="D36" s="69">
        <v>84.81</v>
      </c>
      <c r="E36" s="86"/>
      <c r="F36" s="74"/>
      <c r="G36" s="74"/>
      <c r="H36" s="74"/>
      <c r="I36" s="71"/>
      <c r="J36" s="71"/>
      <c r="K36" s="97"/>
      <c r="L36" s="74"/>
      <c r="M36" s="71"/>
      <c r="N36" s="71"/>
      <c r="O36" s="71"/>
      <c r="P36" s="71"/>
      <c r="Q36" s="71"/>
      <c r="R36" s="71"/>
      <c r="S36" s="71"/>
      <c r="T36" s="71"/>
      <c r="U36" s="71"/>
      <c r="V36" s="97"/>
      <c r="W36" s="78"/>
      <c r="X36" s="71"/>
      <c r="Y36" s="71"/>
      <c r="Z36" s="71"/>
      <c r="AA36" s="71"/>
      <c r="AB36" s="71"/>
      <c r="AC36" s="71"/>
      <c r="AD36" s="71"/>
      <c r="AE36" s="97"/>
      <c r="AF36" s="71"/>
      <c r="AG36" s="71"/>
      <c r="AH36" s="97"/>
      <c r="AI36" s="71">
        <v>84.81</v>
      </c>
      <c r="AJ36" s="104"/>
      <c r="AK36" s="175">
        <f t="shared" si="0"/>
        <v>84.81</v>
      </c>
      <c r="AL36" s="96"/>
      <c r="AM36" s="28"/>
      <c r="AN36" s="28"/>
      <c r="AO36" s="103"/>
      <c r="AP36" s="103"/>
    </row>
    <row r="37" spans="1:42" ht="14.25" customHeight="1">
      <c r="A37" s="60" t="s">
        <v>108</v>
      </c>
      <c r="B37" s="56" t="s">
        <v>123</v>
      </c>
      <c r="C37" s="62" t="s">
        <v>60</v>
      </c>
      <c r="D37" s="62">
        <v>76.98</v>
      </c>
      <c r="E37" s="86"/>
      <c r="F37" s="74"/>
      <c r="G37" s="74"/>
      <c r="H37" s="74"/>
      <c r="I37" s="71"/>
      <c r="J37" s="71"/>
      <c r="K37" s="97"/>
      <c r="L37" s="74"/>
      <c r="M37" s="71"/>
      <c r="N37" s="71">
        <v>76.98</v>
      </c>
      <c r="O37" s="71"/>
      <c r="P37" s="71"/>
      <c r="Q37" s="71"/>
      <c r="R37" s="71"/>
      <c r="S37" s="71"/>
      <c r="T37" s="71"/>
      <c r="U37" s="71"/>
      <c r="V37" s="97"/>
      <c r="W37" s="78"/>
      <c r="X37" s="71"/>
      <c r="Y37" s="71"/>
      <c r="Z37" s="71"/>
      <c r="AA37" s="71"/>
      <c r="AB37" s="71"/>
      <c r="AC37" s="71"/>
      <c r="AD37" s="71"/>
      <c r="AE37" s="97"/>
      <c r="AF37" s="71"/>
      <c r="AG37" s="71"/>
      <c r="AH37" s="97"/>
      <c r="AI37" s="71"/>
      <c r="AJ37" s="104"/>
      <c r="AK37" s="175">
        <f t="shared" si="0"/>
        <v>76.98</v>
      </c>
      <c r="AL37" s="96"/>
      <c r="AM37" s="28"/>
      <c r="AN37" s="28"/>
      <c r="AO37" s="103"/>
      <c r="AP37" s="103"/>
    </row>
    <row r="38" spans="1:42" ht="14.25" customHeight="1">
      <c r="A38" s="60" t="s">
        <v>108</v>
      </c>
      <c r="B38" s="56" t="s">
        <v>124</v>
      </c>
      <c r="C38" s="68" t="s">
        <v>89</v>
      </c>
      <c r="D38" s="68">
        <v>19.989999999999998</v>
      </c>
      <c r="E38" s="86"/>
      <c r="F38" s="74"/>
      <c r="G38" s="74"/>
      <c r="H38" s="74"/>
      <c r="I38" s="71"/>
      <c r="J38" s="71"/>
      <c r="K38" s="97"/>
      <c r="L38" s="74"/>
      <c r="M38" s="71"/>
      <c r="N38" s="71"/>
      <c r="O38" s="71"/>
      <c r="P38" s="71"/>
      <c r="Q38" s="71"/>
      <c r="R38" s="71"/>
      <c r="S38" s="71"/>
      <c r="T38" s="71"/>
      <c r="U38" s="71"/>
      <c r="V38" s="97"/>
      <c r="W38" s="78"/>
      <c r="X38" s="71">
        <v>19.989999999999998</v>
      </c>
      <c r="Y38" s="71"/>
      <c r="Z38" s="71"/>
      <c r="AA38" s="71"/>
      <c r="AB38" s="71"/>
      <c r="AC38" s="71"/>
      <c r="AD38" s="71"/>
      <c r="AE38" s="97"/>
      <c r="AF38" s="71"/>
      <c r="AG38" s="71"/>
      <c r="AH38" s="97"/>
      <c r="AI38" s="71"/>
      <c r="AJ38" s="104"/>
      <c r="AK38" s="175">
        <f t="shared" si="0"/>
        <v>19.989999999999998</v>
      </c>
      <c r="AL38" s="96"/>
      <c r="AM38" s="28"/>
      <c r="AN38" s="28"/>
      <c r="AO38" s="103"/>
      <c r="AP38" s="103"/>
    </row>
    <row r="39" spans="1:42" ht="26.4">
      <c r="A39" s="60" t="s">
        <v>108</v>
      </c>
      <c r="B39" s="56" t="s">
        <v>125</v>
      </c>
      <c r="C39" s="68" t="s">
        <v>122</v>
      </c>
      <c r="D39" s="68">
        <v>141.94999999999999</v>
      </c>
      <c r="E39" s="86"/>
      <c r="F39" s="74"/>
      <c r="G39" s="74"/>
      <c r="H39" s="74"/>
      <c r="I39" s="71"/>
      <c r="J39" s="71"/>
      <c r="K39" s="97"/>
      <c r="L39" s="74"/>
      <c r="M39" s="71"/>
      <c r="N39" s="71"/>
      <c r="O39" s="71"/>
      <c r="P39" s="71"/>
      <c r="Q39" s="71"/>
      <c r="R39" s="71"/>
      <c r="S39" s="71"/>
      <c r="T39" s="71"/>
      <c r="U39" s="71"/>
      <c r="V39" s="97"/>
      <c r="W39" s="78"/>
      <c r="X39" s="71"/>
      <c r="Y39" s="71">
        <v>141.94999999999999</v>
      </c>
      <c r="Z39" s="71"/>
      <c r="AA39" s="71"/>
      <c r="AB39" s="71"/>
      <c r="AC39" s="71"/>
      <c r="AD39" s="71"/>
      <c r="AE39" s="97"/>
      <c r="AF39" s="71"/>
      <c r="AG39" s="71"/>
      <c r="AH39" s="97"/>
      <c r="AI39" s="71"/>
      <c r="AJ39" s="104"/>
      <c r="AK39" s="175">
        <f t="shared" si="0"/>
        <v>141.94999999999999</v>
      </c>
      <c r="AL39" s="96"/>
      <c r="AM39" s="28"/>
      <c r="AN39" s="28"/>
      <c r="AO39" s="103"/>
      <c r="AP39" s="103"/>
    </row>
    <row r="40" spans="1:42">
      <c r="A40" s="60" t="s">
        <v>108</v>
      </c>
      <c r="B40" s="56" t="s">
        <v>168</v>
      </c>
      <c r="C40" s="68" t="s">
        <v>19</v>
      </c>
      <c r="D40" s="68">
        <v>61.77</v>
      </c>
      <c r="E40" s="86"/>
      <c r="F40" s="74"/>
      <c r="G40" s="74"/>
      <c r="H40" s="74"/>
      <c r="I40" s="71"/>
      <c r="J40" s="71"/>
      <c r="K40" s="97"/>
      <c r="L40" s="74"/>
      <c r="M40" s="71"/>
      <c r="N40" s="71"/>
      <c r="O40" s="71"/>
      <c r="P40" s="71"/>
      <c r="Q40" s="71"/>
      <c r="R40" s="71"/>
      <c r="S40" s="71"/>
      <c r="T40" s="71"/>
      <c r="U40" s="71"/>
      <c r="V40" s="97"/>
      <c r="W40" s="78"/>
      <c r="X40" s="71"/>
      <c r="Y40" s="71"/>
      <c r="Z40" s="71"/>
      <c r="AA40" s="71"/>
      <c r="AB40" s="71"/>
      <c r="AC40" s="71"/>
      <c r="AD40" s="71"/>
      <c r="AE40" s="97"/>
      <c r="AF40" s="71"/>
      <c r="AG40" s="71"/>
      <c r="AH40" s="97"/>
      <c r="AI40" s="71"/>
      <c r="AJ40" s="104"/>
      <c r="AK40" s="175">
        <f t="shared" si="0"/>
        <v>0</v>
      </c>
      <c r="AL40" s="96"/>
      <c r="AM40" s="28">
        <v>61.77</v>
      </c>
      <c r="AN40" s="28"/>
      <c r="AO40" s="103"/>
      <c r="AP40" s="103"/>
    </row>
    <row r="41" spans="1:42" s="51" customFormat="1">
      <c r="A41" s="60" t="s">
        <v>133</v>
      </c>
      <c r="B41" s="56" t="s">
        <v>132</v>
      </c>
      <c r="C41" s="68" t="s">
        <v>12</v>
      </c>
      <c r="D41" s="196">
        <v>316.08999999999997</v>
      </c>
      <c r="E41" s="86"/>
      <c r="F41" s="74"/>
      <c r="G41" s="74"/>
      <c r="H41" s="74"/>
      <c r="I41" s="71"/>
      <c r="J41" s="71"/>
      <c r="K41" s="97"/>
      <c r="L41" s="74"/>
      <c r="M41" s="71"/>
      <c r="N41" s="71"/>
      <c r="O41" s="71"/>
      <c r="P41" s="71"/>
      <c r="Q41" s="71"/>
      <c r="R41" s="71">
        <v>316.08999999999997</v>
      </c>
      <c r="S41" s="71"/>
      <c r="T41" s="71"/>
      <c r="U41" s="71"/>
      <c r="V41" s="97"/>
      <c r="W41" s="78"/>
      <c r="X41" s="71"/>
      <c r="Y41" s="71"/>
      <c r="Z41" s="71"/>
      <c r="AA41" s="71"/>
      <c r="AB41" s="71"/>
      <c r="AC41" s="71"/>
      <c r="AD41" s="71"/>
      <c r="AE41" s="97"/>
      <c r="AF41" s="71"/>
      <c r="AG41" s="71"/>
      <c r="AH41" s="97"/>
      <c r="AI41" s="71"/>
      <c r="AJ41" s="104"/>
      <c r="AK41" s="175">
        <f t="shared" si="0"/>
        <v>316.08999999999997</v>
      </c>
      <c r="AL41" s="96"/>
      <c r="AM41" s="28"/>
      <c r="AN41" s="28"/>
      <c r="AO41" s="103"/>
      <c r="AP41" s="103"/>
    </row>
    <row r="42" spans="1:42" ht="14.25" customHeight="1">
      <c r="A42" s="60" t="s">
        <v>134</v>
      </c>
      <c r="B42" s="56" t="s">
        <v>99</v>
      </c>
      <c r="C42" s="68" t="s">
        <v>3</v>
      </c>
      <c r="D42" s="196">
        <v>410.05</v>
      </c>
      <c r="E42" s="86"/>
      <c r="F42" s="74"/>
      <c r="G42" s="74">
        <v>70.040000000000006</v>
      </c>
      <c r="H42" s="74">
        <v>37.72</v>
      </c>
      <c r="I42" s="71">
        <f>296.69+5.6</f>
        <v>302.29000000000002</v>
      </c>
      <c r="J42" s="71"/>
      <c r="K42" s="97"/>
      <c r="L42" s="74"/>
      <c r="M42" s="71"/>
      <c r="N42" s="71"/>
      <c r="O42" s="71"/>
      <c r="P42" s="71"/>
      <c r="Q42" s="71"/>
      <c r="R42" s="71"/>
      <c r="S42" s="71"/>
      <c r="T42" s="71"/>
      <c r="U42" s="71"/>
      <c r="V42" s="97"/>
      <c r="W42" s="78"/>
      <c r="X42" s="71"/>
      <c r="Y42" s="71"/>
      <c r="Z42" s="71"/>
      <c r="AA42" s="71"/>
      <c r="AB42" s="71"/>
      <c r="AC42" s="71"/>
      <c r="AD42" s="71"/>
      <c r="AE42" s="97"/>
      <c r="AF42" s="71"/>
      <c r="AG42" s="71"/>
      <c r="AH42" s="97"/>
      <c r="AI42" s="71"/>
      <c r="AJ42" s="104"/>
      <c r="AK42" s="175">
        <f t="shared" ref="AK42:AK75" si="1">SUM(F42:AI42)</f>
        <v>410.05</v>
      </c>
      <c r="AL42" s="96"/>
      <c r="AM42" s="28"/>
      <c r="AN42" s="28"/>
      <c r="AO42" s="103"/>
      <c r="AP42" s="103"/>
    </row>
    <row r="43" spans="1:42" ht="14.25" customHeight="1">
      <c r="A43" s="60" t="s">
        <v>134</v>
      </c>
      <c r="B43" s="56" t="s">
        <v>128</v>
      </c>
      <c r="C43" s="68" t="s">
        <v>4</v>
      </c>
      <c r="D43" s="196">
        <v>557.49</v>
      </c>
      <c r="E43" s="86"/>
      <c r="F43" s="74"/>
      <c r="G43" s="74"/>
      <c r="H43" s="74"/>
      <c r="I43" s="71"/>
      <c r="J43" s="71">
        <v>557.49</v>
      </c>
      <c r="K43" s="97"/>
      <c r="L43" s="74"/>
      <c r="M43" s="71"/>
      <c r="N43" s="71"/>
      <c r="O43" s="71"/>
      <c r="P43" s="71"/>
      <c r="Q43" s="71"/>
      <c r="R43" s="71"/>
      <c r="S43" s="71"/>
      <c r="T43" s="71"/>
      <c r="U43" s="71"/>
      <c r="V43" s="97"/>
      <c r="W43" s="78"/>
      <c r="X43" s="71"/>
      <c r="Y43" s="71"/>
      <c r="Z43" s="71"/>
      <c r="AA43" s="71"/>
      <c r="AB43" s="71"/>
      <c r="AC43" s="71"/>
      <c r="AD43" s="71"/>
      <c r="AE43" s="97"/>
      <c r="AF43" s="71"/>
      <c r="AG43" s="71"/>
      <c r="AH43" s="97"/>
      <c r="AI43" s="71"/>
      <c r="AJ43" s="104"/>
      <c r="AK43" s="175">
        <f t="shared" si="1"/>
        <v>557.49</v>
      </c>
      <c r="AL43" s="96"/>
      <c r="AM43" s="28"/>
      <c r="AN43" s="28"/>
      <c r="AO43" s="103"/>
      <c r="AP43" s="103"/>
    </row>
    <row r="44" spans="1:42" ht="14.25" customHeight="1">
      <c r="A44" s="60" t="s">
        <v>134</v>
      </c>
      <c r="B44" s="56"/>
      <c r="C44" s="68" t="s">
        <v>93</v>
      </c>
      <c r="D44" s="196">
        <v>1366.9</v>
      </c>
      <c r="E44" s="86"/>
      <c r="F44" s="67">
        <f>D44</f>
        <v>1366.9</v>
      </c>
      <c r="G44" s="74"/>
      <c r="H44" s="74"/>
      <c r="I44" s="71"/>
      <c r="J44" s="71"/>
      <c r="K44" s="97"/>
      <c r="L44" s="74"/>
      <c r="M44" s="71"/>
      <c r="N44" s="71"/>
      <c r="O44" s="71"/>
      <c r="P44" s="71"/>
      <c r="Q44" s="71"/>
      <c r="R44" s="71"/>
      <c r="S44" s="71"/>
      <c r="T44" s="71"/>
      <c r="U44" s="71"/>
      <c r="V44" s="97"/>
      <c r="W44" s="78"/>
      <c r="X44" s="71"/>
      <c r="Y44" s="71"/>
      <c r="Z44" s="71"/>
      <c r="AA44" s="71"/>
      <c r="AB44" s="71"/>
      <c r="AC44" s="71"/>
      <c r="AD44" s="71"/>
      <c r="AE44" s="97"/>
      <c r="AF44" s="71"/>
      <c r="AG44" s="71"/>
      <c r="AH44" s="97"/>
      <c r="AI44" s="71"/>
      <c r="AJ44" s="104"/>
      <c r="AK44" s="175">
        <f t="shared" si="1"/>
        <v>1366.9</v>
      </c>
      <c r="AL44" s="96"/>
      <c r="AM44" s="28"/>
      <c r="AN44" s="28"/>
      <c r="AO44" s="103"/>
      <c r="AP44" s="103"/>
    </row>
    <row r="45" spans="1:42" ht="14.25" customHeight="1">
      <c r="A45" s="60" t="s">
        <v>134</v>
      </c>
      <c r="B45" s="61" t="s">
        <v>129</v>
      </c>
      <c r="C45" s="68" t="s">
        <v>135</v>
      </c>
      <c r="D45" s="196">
        <v>34.99</v>
      </c>
      <c r="E45" s="86"/>
      <c r="F45" s="74"/>
      <c r="G45" s="74"/>
      <c r="H45" s="74"/>
      <c r="I45" s="71"/>
      <c r="J45" s="71"/>
      <c r="K45" s="97"/>
      <c r="L45" s="74"/>
      <c r="M45" s="71"/>
      <c r="N45" s="71">
        <v>34.99</v>
      </c>
      <c r="O45" s="71"/>
      <c r="P45" s="71"/>
      <c r="Q45" s="71"/>
      <c r="R45" s="71"/>
      <c r="S45" s="71"/>
      <c r="T45" s="71"/>
      <c r="U45" s="71"/>
      <c r="V45" s="97"/>
      <c r="W45" s="78"/>
      <c r="X45" s="71"/>
      <c r="Y45" s="71"/>
      <c r="Z45" s="71"/>
      <c r="AA45" s="71"/>
      <c r="AB45" s="71"/>
      <c r="AC45" s="71"/>
      <c r="AD45" s="71"/>
      <c r="AE45" s="97"/>
      <c r="AF45" s="71"/>
      <c r="AG45" s="71"/>
      <c r="AH45" s="97"/>
      <c r="AI45" s="71"/>
      <c r="AJ45" s="104"/>
      <c r="AK45" s="175">
        <f t="shared" si="1"/>
        <v>34.99</v>
      </c>
      <c r="AL45" s="96"/>
      <c r="AM45" s="28"/>
      <c r="AN45" s="28"/>
      <c r="AO45" s="103"/>
      <c r="AP45" s="103"/>
    </row>
    <row r="46" spans="1:42" ht="14.25" customHeight="1">
      <c r="A46" s="60" t="s">
        <v>134</v>
      </c>
      <c r="B46" s="57" t="s">
        <v>130</v>
      </c>
      <c r="C46" s="68" t="s">
        <v>135</v>
      </c>
      <c r="D46" s="196">
        <v>7.89</v>
      </c>
      <c r="E46" s="86"/>
      <c r="F46" s="74"/>
      <c r="G46" s="74"/>
      <c r="H46" s="74"/>
      <c r="I46" s="71"/>
      <c r="J46" s="71"/>
      <c r="K46" s="97"/>
      <c r="L46" s="74"/>
      <c r="M46" s="71"/>
      <c r="N46" s="71">
        <v>7.89</v>
      </c>
      <c r="O46" s="71"/>
      <c r="P46" s="71"/>
      <c r="Q46" s="71"/>
      <c r="R46" s="71"/>
      <c r="S46" s="71"/>
      <c r="T46" s="71"/>
      <c r="U46" s="71"/>
      <c r="V46" s="97"/>
      <c r="W46" s="78"/>
      <c r="X46" s="71"/>
      <c r="Y46" s="71"/>
      <c r="Z46" s="71"/>
      <c r="AA46" s="71"/>
      <c r="AB46" s="71"/>
      <c r="AC46" s="71"/>
      <c r="AD46" s="71"/>
      <c r="AE46" s="97"/>
      <c r="AF46" s="71"/>
      <c r="AG46" s="71"/>
      <c r="AH46" s="97"/>
      <c r="AI46" s="71"/>
      <c r="AJ46" s="104"/>
      <c r="AK46" s="175">
        <f t="shared" si="1"/>
        <v>7.89</v>
      </c>
      <c r="AL46" s="96"/>
      <c r="AM46" s="28"/>
      <c r="AN46" s="28"/>
      <c r="AO46" s="103"/>
      <c r="AP46" s="103"/>
    </row>
    <row r="47" spans="1:42" s="51" customFormat="1" ht="14.25" customHeight="1">
      <c r="A47" s="60" t="s">
        <v>134</v>
      </c>
      <c r="B47" s="105" t="s">
        <v>131</v>
      </c>
      <c r="C47" s="68" t="s">
        <v>135</v>
      </c>
      <c r="D47" s="196">
        <v>11.31</v>
      </c>
      <c r="E47" s="86"/>
      <c r="F47" s="74"/>
      <c r="G47" s="74"/>
      <c r="H47" s="74"/>
      <c r="I47" s="71"/>
      <c r="J47" s="71"/>
      <c r="K47" s="97"/>
      <c r="L47" s="74"/>
      <c r="M47" s="71"/>
      <c r="N47" s="71">
        <v>11.31</v>
      </c>
      <c r="O47" s="71"/>
      <c r="P47" s="71"/>
      <c r="Q47" s="71"/>
      <c r="R47" s="71"/>
      <c r="S47" s="71"/>
      <c r="T47" s="71"/>
      <c r="U47" s="71"/>
      <c r="V47" s="97"/>
      <c r="W47" s="78"/>
      <c r="X47" s="71"/>
      <c r="Y47" s="71"/>
      <c r="Z47" s="71"/>
      <c r="AA47" s="71"/>
      <c r="AB47" s="71"/>
      <c r="AC47" s="71"/>
      <c r="AD47" s="71"/>
      <c r="AE47" s="97"/>
      <c r="AF47" s="71"/>
      <c r="AG47" s="71"/>
      <c r="AH47" s="97"/>
      <c r="AI47" s="71"/>
      <c r="AJ47" s="104"/>
      <c r="AK47" s="175">
        <f t="shared" si="1"/>
        <v>11.31</v>
      </c>
      <c r="AL47" s="96"/>
      <c r="AM47" s="28"/>
      <c r="AN47" s="28"/>
      <c r="AO47" s="103"/>
      <c r="AP47" s="103"/>
    </row>
    <row r="48" spans="1:42" s="51" customFormat="1" ht="14.25" customHeight="1">
      <c r="A48" s="60" t="s">
        <v>134</v>
      </c>
      <c r="B48" s="64" t="s">
        <v>97</v>
      </c>
      <c r="C48" s="68" t="s">
        <v>19</v>
      </c>
      <c r="D48" s="196">
        <v>0.08</v>
      </c>
      <c r="E48" s="87"/>
      <c r="F48" s="74"/>
      <c r="G48" s="74"/>
      <c r="H48" s="74"/>
      <c r="I48" s="71"/>
      <c r="J48" s="71"/>
      <c r="K48" s="97"/>
      <c r="L48" s="74"/>
      <c r="M48" s="71"/>
      <c r="N48" s="71"/>
      <c r="O48" s="71"/>
      <c r="P48" s="71"/>
      <c r="Q48" s="71"/>
      <c r="R48" s="71"/>
      <c r="S48" s="71"/>
      <c r="T48" s="71"/>
      <c r="U48" s="71"/>
      <c r="V48" s="97"/>
      <c r="W48" s="78"/>
      <c r="X48" s="71"/>
      <c r="Y48" s="71"/>
      <c r="Z48" s="71"/>
      <c r="AA48" s="71"/>
      <c r="AB48" s="71"/>
      <c r="AC48" s="71"/>
      <c r="AD48" s="71"/>
      <c r="AE48" s="97"/>
      <c r="AF48" s="71"/>
      <c r="AG48" s="71"/>
      <c r="AH48" s="97"/>
      <c r="AI48" s="71"/>
      <c r="AJ48" s="104"/>
      <c r="AK48" s="175">
        <f t="shared" si="1"/>
        <v>0</v>
      </c>
      <c r="AL48" s="96"/>
      <c r="AM48" s="28">
        <v>0.08</v>
      </c>
      <c r="AN48" s="28"/>
      <c r="AO48" s="103"/>
      <c r="AP48" s="103"/>
    </row>
    <row r="49" spans="1:42" s="51" customFormat="1" ht="14.25" customHeight="1">
      <c r="A49" s="60" t="s">
        <v>138</v>
      </c>
      <c r="B49" s="64" t="s">
        <v>139</v>
      </c>
      <c r="C49" s="68" t="s">
        <v>22</v>
      </c>
      <c r="D49" s="196">
        <v>259.25</v>
      </c>
      <c r="E49" s="87"/>
      <c r="F49" s="74"/>
      <c r="G49" s="74"/>
      <c r="H49" s="74"/>
      <c r="I49" s="71"/>
      <c r="J49" s="71"/>
      <c r="K49" s="97"/>
      <c r="L49" s="74"/>
      <c r="M49" s="71"/>
      <c r="N49" s="71"/>
      <c r="O49" s="71">
        <v>259.25</v>
      </c>
      <c r="P49" s="71"/>
      <c r="Q49" s="71"/>
      <c r="R49" s="71"/>
      <c r="S49" s="71"/>
      <c r="T49" s="71"/>
      <c r="U49" s="71"/>
      <c r="V49" s="97"/>
      <c r="W49" s="78"/>
      <c r="X49" s="71"/>
      <c r="Y49" s="71"/>
      <c r="Z49" s="71"/>
      <c r="AA49" s="71"/>
      <c r="AB49" s="71"/>
      <c r="AC49" s="71"/>
      <c r="AD49" s="71"/>
      <c r="AE49" s="97"/>
      <c r="AF49" s="71"/>
      <c r="AG49" s="71"/>
      <c r="AH49" s="97"/>
      <c r="AI49" s="71"/>
      <c r="AJ49" s="104"/>
      <c r="AK49" s="175">
        <f t="shared" si="1"/>
        <v>259.25</v>
      </c>
      <c r="AL49" s="96"/>
      <c r="AM49" s="28"/>
      <c r="AN49" s="28"/>
      <c r="AO49" s="103"/>
      <c r="AP49" s="103"/>
    </row>
    <row r="50" spans="1:42" s="51" customFormat="1" ht="32.4" customHeight="1">
      <c r="A50" s="60" t="s">
        <v>137</v>
      </c>
      <c r="B50" s="56" t="s">
        <v>140</v>
      </c>
      <c r="C50" s="68" t="s">
        <v>7</v>
      </c>
      <c r="D50" s="196">
        <v>250</v>
      </c>
      <c r="E50" s="87"/>
      <c r="F50" s="74"/>
      <c r="G50" s="74"/>
      <c r="H50" s="74"/>
      <c r="I50" s="71"/>
      <c r="J50" s="71"/>
      <c r="K50" s="97"/>
      <c r="L50" s="74"/>
      <c r="M50" s="71"/>
      <c r="N50" s="71"/>
      <c r="O50" s="71"/>
      <c r="P50" s="71"/>
      <c r="Q50" s="71"/>
      <c r="R50" s="71"/>
      <c r="S50" s="71"/>
      <c r="T50" s="71"/>
      <c r="U50" s="71"/>
      <c r="V50" s="97"/>
      <c r="W50" s="78"/>
      <c r="X50" s="71"/>
      <c r="Y50" s="71"/>
      <c r="Z50" s="71"/>
      <c r="AA50" s="71"/>
      <c r="AB50" s="71"/>
      <c r="AC50" s="71"/>
      <c r="AD50" s="71"/>
      <c r="AE50" s="97"/>
      <c r="AF50" s="71"/>
      <c r="AG50" s="71"/>
      <c r="AH50" s="97"/>
      <c r="AI50" s="71">
        <v>250</v>
      </c>
      <c r="AJ50" s="104"/>
      <c r="AK50" s="175">
        <f t="shared" si="1"/>
        <v>250</v>
      </c>
      <c r="AL50" s="96"/>
      <c r="AM50" s="28"/>
      <c r="AN50" s="28"/>
      <c r="AO50" s="103"/>
      <c r="AP50" s="103"/>
    </row>
    <row r="51" spans="1:42" s="51" customFormat="1" ht="14.25" customHeight="1">
      <c r="A51" s="60" t="s">
        <v>137</v>
      </c>
      <c r="B51" s="56" t="s">
        <v>141</v>
      </c>
      <c r="C51" s="68" t="s">
        <v>32</v>
      </c>
      <c r="D51" s="196">
        <v>18</v>
      </c>
      <c r="E51" s="87"/>
      <c r="F51" s="74"/>
      <c r="G51" s="74"/>
      <c r="H51" s="74"/>
      <c r="I51" s="71"/>
      <c r="J51" s="71"/>
      <c r="K51" s="97"/>
      <c r="L51" s="74"/>
      <c r="M51" s="71"/>
      <c r="N51" s="71"/>
      <c r="O51" s="71"/>
      <c r="P51" s="71">
        <v>18</v>
      </c>
      <c r="Q51" s="71"/>
      <c r="R51" s="71"/>
      <c r="S51" s="71"/>
      <c r="T51" s="71"/>
      <c r="U51" s="71"/>
      <c r="V51" s="97"/>
      <c r="W51" s="78"/>
      <c r="X51" s="71"/>
      <c r="Y51" s="71"/>
      <c r="Z51" s="71"/>
      <c r="AA51" s="71"/>
      <c r="AB51" s="71"/>
      <c r="AC51" s="71"/>
      <c r="AD51" s="71"/>
      <c r="AE51" s="97"/>
      <c r="AF51" s="71"/>
      <c r="AG51" s="71"/>
      <c r="AH51" s="97"/>
      <c r="AI51" s="71"/>
      <c r="AJ51" s="104"/>
      <c r="AK51" s="175">
        <f t="shared" si="1"/>
        <v>18</v>
      </c>
      <c r="AL51" s="96"/>
      <c r="AM51" s="28"/>
      <c r="AN51" s="28"/>
      <c r="AO51" s="103"/>
      <c r="AP51" s="103"/>
    </row>
    <row r="52" spans="1:42" s="51" customFormat="1" ht="14.25" customHeight="1">
      <c r="A52" s="60" t="s">
        <v>155</v>
      </c>
      <c r="B52" s="56" t="s">
        <v>142</v>
      </c>
      <c r="C52" s="65" t="s">
        <v>12</v>
      </c>
      <c r="D52" s="65">
        <v>316.08999999999997</v>
      </c>
      <c r="E52" s="87"/>
      <c r="F52" s="74"/>
      <c r="G52" s="74"/>
      <c r="H52" s="74"/>
      <c r="I52" s="71"/>
      <c r="J52" s="71"/>
      <c r="K52" s="97"/>
      <c r="L52" s="74"/>
      <c r="M52" s="71"/>
      <c r="N52" s="71"/>
      <c r="O52" s="71"/>
      <c r="P52" s="71"/>
      <c r="Q52" s="71"/>
      <c r="R52" s="71">
        <v>316.08999999999997</v>
      </c>
      <c r="S52" s="71"/>
      <c r="T52" s="71"/>
      <c r="U52" s="71"/>
      <c r="V52" s="97"/>
      <c r="W52" s="78"/>
      <c r="X52" s="71"/>
      <c r="Y52" s="71"/>
      <c r="Z52" s="71"/>
      <c r="AA52" s="71"/>
      <c r="AB52" s="71"/>
      <c r="AC52" s="71"/>
      <c r="AD52" s="71"/>
      <c r="AE52" s="97"/>
      <c r="AF52" s="71"/>
      <c r="AG52" s="71"/>
      <c r="AH52" s="97"/>
      <c r="AI52" s="71"/>
      <c r="AJ52" s="104"/>
      <c r="AK52" s="175">
        <f t="shared" si="1"/>
        <v>316.08999999999997</v>
      </c>
      <c r="AL52" s="96"/>
      <c r="AM52" s="28"/>
      <c r="AN52" s="28"/>
      <c r="AO52" s="103"/>
      <c r="AP52" s="103"/>
    </row>
    <row r="53" spans="1:42" s="51" customFormat="1" ht="14.25" customHeight="1">
      <c r="A53" s="60" t="s">
        <v>156</v>
      </c>
      <c r="B53" s="197" t="s">
        <v>143</v>
      </c>
      <c r="C53" s="65" t="s">
        <v>4</v>
      </c>
      <c r="D53" s="65">
        <v>543.05999999999995</v>
      </c>
      <c r="E53" s="87"/>
      <c r="F53" s="74"/>
      <c r="G53" s="74"/>
      <c r="H53" s="74"/>
      <c r="I53" s="71"/>
      <c r="J53" s="71">
        <v>543.05999999999995</v>
      </c>
      <c r="K53" s="97"/>
      <c r="L53" s="74"/>
      <c r="M53" s="71"/>
      <c r="N53" s="71"/>
      <c r="O53" s="71"/>
      <c r="P53" s="71"/>
      <c r="Q53" s="71"/>
      <c r="R53" s="71"/>
      <c r="S53" s="71"/>
      <c r="T53" s="71"/>
      <c r="U53" s="71"/>
      <c r="V53" s="97"/>
      <c r="W53" s="78"/>
      <c r="X53" s="71"/>
      <c r="Y53" s="71"/>
      <c r="Z53" s="71"/>
      <c r="AA53" s="71"/>
      <c r="AB53" s="71"/>
      <c r="AC53" s="71"/>
      <c r="AD53" s="71"/>
      <c r="AE53" s="97"/>
      <c r="AF53" s="71"/>
      <c r="AG53" s="71"/>
      <c r="AH53" s="97"/>
      <c r="AI53" s="71"/>
      <c r="AJ53" s="104"/>
      <c r="AK53" s="175">
        <f t="shared" si="1"/>
        <v>543.05999999999995</v>
      </c>
      <c r="AL53" s="96"/>
      <c r="AM53" s="28"/>
      <c r="AN53" s="28"/>
      <c r="AO53" s="103"/>
      <c r="AP53" s="103"/>
    </row>
    <row r="54" spans="1:42" s="51" customFormat="1" ht="14.25" customHeight="1">
      <c r="A54" s="60" t="s">
        <v>156</v>
      </c>
      <c r="B54" s="56" t="s">
        <v>144</v>
      </c>
      <c r="C54" s="65" t="s">
        <v>3</v>
      </c>
      <c r="D54" s="65">
        <v>396.45</v>
      </c>
      <c r="E54" s="87"/>
      <c r="F54" s="74"/>
      <c r="G54" s="74">
        <v>67.48</v>
      </c>
      <c r="H54" s="74">
        <v>37.72</v>
      </c>
      <c r="I54" s="71">
        <f>285.85+5.4</f>
        <v>291.25</v>
      </c>
      <c r="J54" s="71"/>
      <c r="K54" s="97"/>
      <c r="L54" s="74"/>
      <c r="M54" s="71"/>
      <c r="N54" s="71"/>
      <c r="O54" s="71"/>
      <c r="P54" s="71"/>
      <c r="Q54" s="71"/>
      <c r="R54" s="71"/>
      <c r="S54" s="71"/>
      <c r="T54" s="71"/>
      <c r="U54" s="71"/>
      <c r="V54" s="97"/>
      <c r="W54" s="78"/>
      <c r="X54" s="71"/>
      <c r="Y54" s="71"/>
      <c r="Z54" s="71"/>
      <c r="AA54" s="71"/>
      <c r="AB54" s="71"/>
      <c r="AC54" s="71"/>
      <c r="AD54" s="71"/>
      <c r="AE54" s="97"/>
      <c r="AF54" s="71"/>
      <c r="AG54" s="71"/>
      <c r="AH54" s="97"/>
      <c r="AI54" s="71"/>
      <c r="AJ54" s="104"/>
      <c r="AK54" s="175">
        <f t="shared" si="1"/>
        <v>396.45</v>
      </c>
      <c r="AL54" s="96"/>
      <c r="AM54" s="28"/>
      <c r="AN54" s="28"/>
      <c r="AO54" s="103"/>
      <c r="AP54" s="103"/>
    </row>
    <row r="55" spans="1:42" s="51" customFormat="1" ht="14.25" customHeight="1">
      <c r="A55" s="60" t="s">
        <v>156</v>
      </c>
      <c r="B55" s="56"/>
      <c r="C55" s="68" t="s">
        <v>93</v>
      </c>
      <c r="D55" s="65">
        <v>1251.93</v>
      </c>
      <c r="E55" s="87"/>
      <c r="F55" s="67">
        <f>D55</f>
        <v>1251.93</v>
      </c>
      <c r="G55" s="74"/>
      <c r="H55" s="74"/>
      <c r="I55" s="71"/>
      <c r="J55" s="71"/>
      <c r="K55" s="97"/>
      <c r="L55" s="74"/>
      <c r="M55" s="71"/>
      <c r="N55" s="71"/>
      <c r="O55" s="71"/>
      <c r="P55" s="71"/>
      <c r="Q55" s="71"/>
      <c r="R55" s="71"/>
      <c r="S55" s="71"/>
      <c r="T55" s="71"/>
      <c r="U55" s="71"/>
      <c r="V55" s="97"/>
      <c r="W55" s="78"/>
      <c r="X55" s="71"/>
      <c r="Y55" s="71"/>
      <c r="Z55" s="71"/>
      <c r="AA55" s="71"/>
      <c r="AB55" s="71"/>
      <c r="AC55" s="71"/>
      <c r="AD55" s="71"/>
      <c r="AE55" s="97"/>
      <c r="AF55" s="71"/>
      <c r="AG55" s="71"/>
      <c r="AH55" s="97"/>
      <c r="AI55" s="71"/>
      <c r="AJ55" s="104"/>
      <c r="AK55" s="175">
        <f t="shared" si="1"/>
        <v>1251.93</v>
      </c>
      <c r="AL55" s="96"/>
      <c r="AM55" s="28"/>
      <c r="AN55" s="28"/>
      <c r="AO55" s="103"/>
      <c r="AP55" s="103"/>
    </row>
    <row r="56" spans="1:42" s="51" customFormat="1" ht="14.25" customHeight="1">
      <c r="A56" s="60" t="s">
        <v>156</v>
      </c>
      <c r="B56" s="56" t="s">
        <v>145</v>
      </c>
      <c r="C56" s="65" t="s">
        <v>89</v>
      </c>
      <c r="D56" s="65">
        <v>24.99</v>
      </c>
      <c r="E56" s="89"/>
      <c r="F56" s="74"/>
      <c r="G56" s="74"/>
      <c r="H56" s="74"/>
      <c r="I56" s="71"/>
      <c r="J56" s="71"/>
      <c r="K56" s="97"/>
      <c r="L56" s="74"/>
      <c r="M56" s="71"/>
      <c r="N56" s="71"/>
      <c r="O56" s="71"/>
      <c r="P56" s="71"/>
      <c r="Q56" s="71"/>
      <c r="R56" s="71"/>
      <c r="S56" s="71"/>
      <c r="T56" s="71"/>
      <c r="U56" s="71"/>
      <c r="V56" s="97"/>
      <c r="W56" s="78"/>
      <c r="X56" s="71">
        <v>24.99</v>
      </c>
      <c r="Y56" s="71"/>
      <c r="Z56" s="71"/>
      <c r="AA56" s="71"/>
      <c r="AB56" s="71"/>
      <c r="AC56" s="71"/>
      <c r="AD56" s="71"/>
      <c r="AE56" s="97"/>
      <c r="AF56" s="71"/>
      <c r="AG56" s="71"/>
      <c r="AH56" s="97"/>
      <c r="AI56" s="71"/>
      <c r="AJ56" s="104"/>
      <c r="AK56" s="175">
        <f t="shared" si="1"/>
        <v>24.99</v>
      </c>
      <c r="AL56" s="96"/>
      <c r="AM56" s="28"/>
      <c r="AN56" s="28"/>
      <c r="AO56" s="103"/>
      <c r="AP56" s="103"/>
    </row>
    <row r="57" spans="1:42" s="51" customFormat="1" ht="26.4">
      <c r="A57" s="60" t="s">
        <v>156</v>
      </c>
      <c r="B57" s="56" t="s">
        <v>146</v>
      </c>
      <c r="C57" s="65" t="s">
        <v>135</v>
      </c>
      <c r="D57" s="65">
        <v>22.98</v>
      </c>
      <c r="E57" s="88"/>
      <c r="F57" s="74"/>
      <c r="G57" s="74"/>
      <c r="H57" s="74"/>
      <c r="I57" s="71"/>
      <c r="J57" s="71"/>
      <c r="K57" s="97"/>
      <c r="L57" s="74"/>
      <c r="M57" s="71"/>
      <c r="N57" s="71">
        <v>22.98</v>
      </c>
      <c r="O57" s="71"/>
      <c r="P57" s="71"/>
      <c r="Q57" s="71"/>
      <c r="R57" s="71"/>
      <c r="S57" s="71"/>
      <c r="T57" s="71"/>
      <c r="U57" s="71"/>
      <c r="V57" s="97"/>
      <c r="W57" s="78"/>
      <c r="X57" s="71"/>
      <c r="Y57" s="71"/>
      <c r="Z57" s="71"/>
      <c r="AA57" s="71"/>
      <c r="AB57" s="71"/>
      <c r="AC57" s="71"/>
      <c r="AD57" s="71"/>
      <c r="AE57" s="97"/>
      <c r="AF57" s="71"/>
      <c r="AG57" s="71"/>
      <c r="AH57" s="97"/>
      <c r="AI57" s="71"/>
      <c r="AJ57" s="104"/>
      <c r="AK57" s="175">
        <v>22.98</v>
      </c>
      <c r="AL57" s="96"/>
      <c r="AM57" s="28"/>
      <c r="AN57" s="28"/>
      <c r="AO57" s="103"/>
      <c r="AP57" s="103"/>
    </row>
    <row r="58" spans="1:42" s="51" customFormat="1" ht="13.5" customHeight="1">
      <c r="A58" s="60" t="s">
        <v>156</v>
      </c>
      <c r="B58" s="56" t="s">
        <v>147</v>
      </c>
      <c r="C58" s="65" t="s">
        <v>135</v>
      </c>
      <c r="D58" s="65">
        <v>12.98</v>
      </c>
      <c r="E58" s="88"/>
      <c r="F58" s="74"/>
      <c r="G58" s="74"/>
      <c r="H58" s="74"/>
      <c r="I58" s="71"/>
      <c r="J58" s="71"/>
      <c r="K58" s="97"/>
      <c r="L58" s="74"/>
      <c r="M58" s="71"/>
      <c r="N58" s="71"/>
      <c r="O58" s="71"/>
      <c r="P58" s="71"/>
      <c r="Q58" s="71"/>
      <c r="R58" s="71"/>
      <c r="S58" s="71"/>
      <c r="T58" s="71"/>
      <c r="U58" s="71"/>
      <c r="V58" s="97"/>
      <c r="W58" s="78"/>
      <c r="X58" s="71">
        <v>12.98</v>
      </c>
      <c r="Y58" s="71"/>
      <c r="Z58" s="71"/>
      <c r="AA58" s="71"/>
      <c r="AB58" s="71"/>
      <c r="AC58" s="71"/>
      <c r="AD58" s="71"/>
      <c r="AE58" s="97"/>
      <c r="AF58" s="71"/>
      <c r="AG58" s="71"/>
      <c r="AH58" s="97"/>
      <c r="AI58" s="71"/>
      <c r="AJ58" s="104"/>
      <c r="AK58" s="175">
        <f t="shared" si="1"/>
        <v>12.98</v>
      </c>
      <c r="AL58" s="96"/>
      <c r="AM58" s="28"/>
      <c r="AN58" s="28"/>
      <c r="AO58" s="103"/>
      <c r="AP58" s="103"/>
    </row>
    <row r="59" spans="1:42" s="51" customFormat="1" ht="14.25" customHeight="1">
      <c r="A59" s="60" t="s">
        <v>156</v>
      </c>
      <c r="B59" s="64" t="s">
        <v>148</v>
      </c>
      <c r="C59" s="65" t="s">
        <v>89</v>
      </c>
      <c r="D59" s="65">
        <v>106.2</v>
      </c>
      <c r="E59" s="88"/>
      <c r="F59" s="74"/>
      <c r="G59" s="74"/>
      <c r="H59" s="74"/>
      <c r="I59" s="71"/>
      <c r="J59" s="71"/>
      <c r="K59" s="97"/>
      <c r="L59" s="74"/>
      <c r="M59" s="71"/>
      <c r="N59" s="71"/>
      <c r="O59" s="71"/>
      <c r="P59" s="71"/>
      <c r="Q59" s="71"/>
      <c r="R59" s="65"/>
      <c r="S59" s="71"/>
      <c r="T59" s="71"/>
      <c r="U59" s="71"/>
      <c r="V59" s="97"/>
      <c r="W59" s="78"/>
      <c r="X59" s="71">
        <v>106.2</v>
      </c>
      <c r="Y59" s="71"/>
      <c r="Z59" s="71"/>
      <c r="AA59" s="71"/>
      <c r="AB59" s="71"/>
      <c r="AC59" s="71"/>
      <c r="AD59" s="71"/>
      <c r="AE59" s="97"/>
      <c r="AF59" s="71"/>
      <c r="AG59" s="71"/>
      <c r="AH59" s="97"/>
      <c r="AI59" s="71"/>
      <c r="AJ59" s="104"/>
      <c r="AK59" s="175">
        <f t="shared" si="1"/>
        <v>106.2</v>
      </c>
      <c r="AL59" s="96"/>
      <c r="AM59" s="28"/>
      <c r="AN59" s="28"/>
      <c r="AO59" s="103"/>
      <c r="AP59" s="103"/>
    </row>
    <row r="60" spans="1:42" s="51" customFormat="1">
      <c r="A60" s="60" t="s">
        <v>156</v>
      </c>
      <c r="B60" s="55" t="s">
        <v>149</v>
      </c>
      <c r="C60" s="95" t="s">
        <v>90</v>
      </c>
      <c r="D60" s="69">
        <v>2392.8000000000002</v>
      </c>
      <c r="E60" s="89"/>
      <c r="F60" s="74"/>
      <c r="G60" s="74"/>
      <c r="H60" s="74"/>
      <c r="I60" s="71"/>
      <c r="J60" s="71"/>
      <c r="K60" s="97"/>
      <c r="L60" s="74"/>
      <c r="M60" s="71"/>
      <c r="N60" s="71"/>
      <c r="O60" s="71"/>
      <c r="P60" s="71"/>
      <c r="Q60" s="71"/>
      <c r="R60" s="71"/>
      <c r="S60" s="71"/>
      <c r="T60" s="71"/>
      <c r="U60" s="71"/>
      <c r="V60" s="97"/>
      <c r="W60" s="78">
        <v>2392.8000000000002</v>
      </c>
      <c r="X60" s="71"/>
      <c r="Y60" s="71"/>
      <c r="Z60" s="71"/>
      <c r="AA60" s="71"/>
      <c r="AB60" s="71"/>
      <c r="AC60" s="71"/>
      <c r="AD60" s="71"/>
      <c r="AE60" s="97"/>
      <c r="AF60" s="71"/>
      <c r="AG60" s="71"/>
      <c r="AH60" s="97"/>
      <c r="AI60" s="71"/>
      <c r="AJ60" s="104"/>
      <c r="AK60" s="175">
        <f t="shared" si="1"/>
        <v>2392.8000000000002</v>
      </c>
      <c r="AL60" s="96"/>
      <c r="AM60" s="28"/>
      <c r="AN60" s="95"/>
      <c r="AO60" s="103"/>
      <c r="AP60" s="103"/>
    </row>
    <row r="61" spans="1:42" s="51" customFormat="1" ht="14.25" customHeight="1">
      <c r="A61" s="60" t="s">
        <v>156</v>
      </c>
      <c r="B61" s="55" t="s">
        <v>150</v>
      </c>
      <c r="C61" s="95" t="s">
        <v>35</v>
      </c>
      <c r="D61" s="69">
        <v>1462.5</v>
      </c>
      <c r="E61" s="89"/>
      <c r="F61" s="74"/>
      <c r="G61" s="74"/>
      <c r="H61" s="74"/>
      <c r="I61" s="71"/>
      <c r="J61" s="71"/>
      <c r="K61" s="97"/>
      <c r="L61" s="74"/>
      <c r="M61" s="71"/>
      <c r="N61" s="71"/>
      <c r="O61" s="71"/>
      <c r="P61" s="71"/>
      <c r="Q61" s="71"/>
      <c r="R61" s="71"/>
      <c r="S61" s="95"/>
      <c r="T61" s="71"/>
      <c r="U61" s="71"/>
      <c r="V61" s="97"/>
      <c r="W61" s="78"/>
      <c r="X61" s="71"/>
      <c r="Y61" s="71"/>
      <c r="Z61" s="71"/>
      <c r="AA61" s="71"/>
      <c r="AB61" s="69">
        <v>1462.5</v>
      </c>
      <c r="AC61" s="71"/>
      <c r="AD61" s="71"/>
      <c r="AE61" s="97"/>
      <c r="AF61" s="71"/>
      <c r="AG61" s="71"/>
      <c r="AH61" s="97"/>
      <c r="AI61" s="71"/>
      <c r="AJ61" s="104"/>
      <c r="AK61" s="175">
        <f t="shared" si="1"/>
        <v>1462.5</v>
      </c>
      <c r="AL61" s="96"/>
      <c r="AM61" s="28"/>
      <c r="AN61" s="28"/>
      <c r="AO61" s="103"/>
      <c r="AP61" s="103"/>
    </row>
    <row r="62" spans="1:42" s="51" customFormat="1" ht="14.25" customHeight="1">
      <c r="A62" s="60" t="s">
        <v>156</v>
      </c>
      <c r="B62" s="55" t="s">
        <v>151</v>
      </c>
      <c r="C62" s="95" t="s">
        <v>89</v>
      </c>
      <c r="D62" s="69">
        <v>104.45</v>
      </c>
      <c r="E62" s="88"/>
      <c r="F62" s="74"/>
      <c r="G62" s="74"/>
      <c r="H62" s="74"/>
      <c r="I62" s="71"/>
      <c r="J62" s="95"/>
      <c r="K62" s="97"/>
      <c r="L62" s="74"/>
      <c r="M62" s="71"/>
      <c r="N62" s="71"/>
      <c r="O62" s="71"/>
      <c r="P62" s="71"/>
      <c r="Q62" s="71"/>
      <c r="R62" s="71"/>
      <c r="S62" s="71"/>
      <c r="T62" s="71"/>
      <c r="U62" s="71"/>
      <c r="V62" s="97"/>
      <c r="W62" s="78"/>
      <c r="X62" s="69">
        <v>104.45</v>
      </c>
      <c r="Y62" s="71"/>
      <c r="Z62" s="71"/>
      <c r="AA62" s="71"/>
      <c r="AB62" s="95"/>
      <c r="AC62" s="71"/>
      <c r="AD62" s="71"/>
      <c r="AE62" s="97"/>
      <c r="AF62" s="71"/>
      <c r="AG62" s="71"/>
      <c r="AH62" s="97"/>
      <c r="AI62" s="71"/>
      <c r="AJ62" s="104"/>
      <c r="AK62" s="175">
        <f t="shared" si="1"/>
        <v>104.45</v>
      </c>
      <c r="AL62" s="96"/>
      <c r="AM62" s="28"/>
      <c r="AN62" s="28"/>
      <c r="AO62" s="103"/>
      <c r="AP62" s="103"/>
    </row>
    <row r="63" spans="1:42" s="51" customFormat="1" ht="14.25" customHeight="1">
      <c r="A63" s="60" t="s">
        <v>156</v>
      </c>
      <c r="B63" s="55" t="s">
        <v>152</v>
      </c>
      <c r="C63" s="95" t="s">
        <v>89</v>
      </c>
      <c r="D63" s="69">
        <v>11.48</v>
      </c>
      <c r="E63" s="89"/>
      <c r="F63" s="74"/>
      <c r="G63" s="74"/>
      <c r="H63" s="74"/>
      <c r="I63" s="71"/>
      <c r="J63" s="71"/>
      <c r="K63" s="97"/>
      <c r="L63" s="74"/>
      <c r="M63" s="71"/>
      <c r="N63" s="71"/>
      <c r="O63" s="71"/>
      <c r="P63" s="71"/>
      <c r="Q63" s="71"/>
      <c r="R63" s="71"/>
      <c r="S63" s="71"/>
      <c r="T63" s="71"/>
      <c r="U63" s="71"/>
      <c r="V63" s="97"/>
      <c r="W63" s="78"/>
      <c r="X63" s="69">
        <v>11.48</v>
      </c>
      <c r="Y63" s="71"/>
      <c r="Z63" s="71"/>
      <c r="AA63" s="71"/>
      <c r="AB63" s="71"/>
      <c r="AC63" s="71"/>
      <c r="AD63" s="71"/>
      <c r="AE63" s="97"/>
      <c r="AF63" s="71"/>
      <c r="AG63" s="71"/>
      <c r="AH63" s="97"/>
      <c r="AI63" s="71"/>
      <c r="AJ63" s="104"/>
      <c r="AK63" s="175">
        <f t="shared" si="1"/>
        <v>11.48</v>
      </c>
      <c r="AL63" s="96"/>
      <c r="AM63" s="28"/>
      <c r="AN63" s="28"/>
      <c r="AO63" s="103"/>
      <c r="AP63" s="103"/>
    </row>
    <row r="64" spans="1:42" s="51" customFormat="1" ht="26.4">
      <c r="A64" s="60" t="s">
        <v>156</v>
      </c>
      <c r="B64" s="54" t="s">
        <v>153</v>
      </c>
      <c r="C64" s="95" t="s">
        <v>89</v>
      </c>
      <c r="D64" s="69">
        <v>224.91</v>
      </c>
      <c r="E64" s="89"/>
      <c r="F64" s="95"/>
      <c r="G64" s="95"/>
      <c r="H64" s="95"/>
      <c r="I64" s="71"/>
      <c r="J64" s="71"/>
      <c r="K64" s="97"/>
      <c r="L64" s="95"/>
      <c r="M64" s="71"/>
      <c r="N64" s="71"/>
      <c r="O64" s="71"/>
      <c r="P64" s="71"/>
      <c r="Q64" s="71"/>
      <c r="R64" s="71"/>
      <c r="S64" s="71"/>
      <c r="T64" s="71"/>
      <c r="U64" s="71"/>
      <c r="V64" s="97"/>
      <c r="W64" s="78"/>
      <c r="X64" s="69">
        <v>224.91</v>
      </c>
      <c r="Y64" s="71"/>
      <c r="Z64" s="71"/>
      <c r="AA64" s="71"/>
      <c r="AB64" s="71"/>
      <c r="AC64" s="71"/>
      <c r="AD64" s="71"/>
      <c r="AE64" s="97"/>
      <c r="AF64" s="71"/>
      <c r="AG64" s="71"/>
      <c r="AH64" s="97"/>
      <c r="AI64" s="71"/>
      <c r="AJ64" s="104"/>
      <c r="AK64" s="175">
        <f t="shared" si="1"/>
        <v>224.91</v>
      </c>
      <c r="AL64" s="96"/>
      <c r="AM64" s="28"/>
      <c r="AN64" s="28"/>
      <c r="AO64" s="103"/>
      <c r="AP64" s="103"/>
    </row>
    <row r="65" spans="1:42" s="51" customFormat="1" ht="14.25" customHeight="1">
      <c r="A65" s="60" t="s">
        <v>156</v>
      </c>
      <c r="B65" s="54" t="s">
        <v>154</v>
      </c>
      <c r="C65" s="95" t="s">
        <v>89</v>
      </c>
      <c r="D65" s="69">
        <v>19.600000000000001</v>
      </c>
      <c r="E65" s="89"/>
      <c r="F65" s="95"/>
      <c r="G65" s="95"/>
      <c r="H65" s="95"/>
      <c r="I65" s="71"/>
      <c r="J65" s="71"/>
      <c r="K65" s="97"/>
      <c r="L65" s="95"/>
      <c r="M65" s="71"/>
      <c r="N65" s="71"/>
      <c r="O65" s="71"/>
      <c r="P65" s="71"/>
      <c r="Q65" s="71"/>
      <c r="R65" s="71"/>
      <c r="S65" s="71"/>
      <c r="T65" s="71"/>
      <c r="U65" s="71"/>
      <c r="V65" s="97"/>
      <c r="W65" s="78"/>
      <c r="X65" s="69">
        <v>19.600000000000001</v>
      </c>
      <c r="Y65" s="71"/>
      <c r="Z65" s="71"/>
      <c r="AA65" s="71"/>
      <c r="AB65" s="71"/>
      <c r="AC65" s="71"/>
      <c r="AD65" s="71"/>
      <c r="AE65" s="97"/>
      <c r="AF65" s="71"/>
      <c r="AG65" s="71"/>
      <c r="AH65" s="97"/>
      <c r="AI65" s="71"/>
      <c r="AJ65" s="104"/>
      <c r="AK65" s="175">
        <f t="shared" si="1"/>
        <v>19.600000000000001</v>
      </c>
      <c r="AL65" s="96"/>
      <c r="AM65" s="28"/>
      <c r="AN65" s="28"/>
      <c r="AO65" s="103"/>
      <c r="AP65" s="103"/>
    </row>
    <row r="66" spans="1:42" s="51" customFormat="1" ht="14.25" customHeight="1">
      <c r="A66" s="63" t="s">
        <v>156</v>
      </c>
      <c r="B66" s="54" t="s">
        <v>157</v>
      </c>
      <c r="C66" s="95" t="s">
        <v>34</v>
      </c>
      <c r="D66" s="69">
        <v>140</v>
      </c>
      <c r="E66" s="89"/>
      <c r="F66" s="95"/>
      <c r="G66" s="95"/>
      <c r="H66" s="95"/>
      <c r="I66" s="71"/>
      <c r="J66" s="71"/>
      <c r="K66" s="97"/>
      <c r="L66" s="95"/>
      <c r="M66" s="71"/>
      <c r="N66" s="71"/>
      <c r="O66" s="71"/>
      <c r="P66" s="71"/>
      <c r="Q66" s="71"/>
      <c r="R66" s="71"/>
      <c r="S66" s="71"/>
      <c r="T66" s="71"/>
      <c r="U66" s="69">
        <v>140</v>
      </c>
      <c r="V66" s="97"/>
      <c r="W66" s="78"/>
      <c r="X66" s="71"/>
      <c r="Y66" s="71"/>
      <c r="Z66" s="71"/>
      <c r="AA66" s="71"/>
      <c r="AB66" s="71"/>
      <c r="AC66" s="71"/>
      <c r="AD66" s="71"/>
      <c r="AE66" s="97"/>
      <c r="AF66" s="71"/>
      <c r="AG66" s="71"/>
      <c r="AH66" s="97"/>
      <c r="AI66" s="71"/>
      <c r="AJ66" s="104"/>
      <c r="AK66" s="175">
        <f t="shared" si="1"/>
        <v>140</v>
      </c>
      <c r="AL66" s="96"/>
      <c r="AM66" s="28"/>
      <c r="AN66" s="28"/>
      <c r="AO66" s="103"/>
      <c r="AP66" s="103"/>
    </row>
    <row r="67" spans="1:42" s="51" customFormat="1" ht="14.25" customHeight="1">
      <c r="A67" s="63" t="s">
        <v>156</v>
      </c>
      <c r="B67" s="54" t="s">
        <v>158</v>
      </c>
      <c r="C67" s="95" t="s">
        <v>19</v>
      </c>
      <c r="D67" s="69">
        <v>45.6</v>
      </c>
      <c r="E67" s="89"/>
      <c r="F67" s="95"/>
      <c r="G67" s="95"/>
      <c r="H67" s="95"/>
      <c r="I67" s="71"/>
      <c r="J67" s="71"/>
      <c r="K67" s="97"/>
      <c r="L67" s="95"/>
      <c r="M67" s="71"/>
      <c r="N67" s="71"/>
      <c r="O67" s="71"/>
      <c r="P67" s="71"/>
      <c r="Q67" s="71"/>
      <c r="R67" s="71"/>
      <c r="S67" s="71"/>
      <c r="T67" s="71"/>
      <c r="U67" s="71"/>
      <c r="V67" s="97"/>
      <c r="W67" s="78"/>
      <c r="X67" s="71"/>
      <c r="Y67" s="71"/>
      <c r="Z67" s="71"/>
      <c r="AA67" s="71"/>
      <c r="AB67" s="71"/>
      <c r="AC67" s="71"/>
      <c r="AD67" s="71"/>
      <c r="AE67" s="97"/>
      <c r="AF67" s="71"/>
      <c r="AG67" s="71"/>
      <c r="AH67" s="97"/>
      <c r="AI67" s="71"/>
      <c r="AJ67" s="104"/>
      <c r="AK67" s="175">
        <f t="shared" si="1"/>
        <v>0</v>
      </c>
      <c r="AL67" s="96"/>
      <c r="AM67" s="69">
        <v>45.6</v>
      </c>
      <c r="AN67" s="28"/>
      <c r="AO67" s="103"/>
      <c r="AP67" s="103"/>
    </row>
    <row r="68" spans="1:42" s="51" customFormat="1">
      <c r="A68" s="63" t="s">
        <v>156</v>
      </c>
      <c r="B68" s="54" t="s">
        <v>159</v>
      </c>
      <c r="C68" s="95" t="s">
        <v>19</v>
      </c>
      <c r="D68" s="69">
        <v>144</v>
      </c>
      <c r="E68" s="88"/>
      <c r="F68" s="74"/>
      <c r="G68" s="74"/>
      <c r="H68" s="74"/>
      <c r="I68" s="71"/>
      <c r="J68" s="71"/>
      <c r="K68" s="97"/>
      <c r="L68" s="74"/>
      <c r="M68" s="71"/>
      <c r="N68" s="71"/>
      <c r="O68" s="71"/>
      <c r="P68" s="71"/>
      <c r="Q68" s="71"/>
      <c r="R68" s="71"/>
      <c r="S68" s="71"/>
      <c r="T68" s="71"/>
      <c r="U68" s="71"/>
      <c r="V68" s="97"/>
      <c r="W68" s="78"/>
      <c r="X68" s="71"/>
      <c r="Y68" s="71"/>
      <c r="Z68" s="71"/>
      <c r="AA68" s="71"/>
      <c r="AB68" s="71"/>
      <c r="AC68" s="71"/>
      <c r="AD68" s="71"/>
      <c r="AE68" s="97"/>
      <c r="AF68" s="71"/>
      <c r="AG68" s="71"/>
      <c r="AH68" s="97"/>
      <c r="AI68" s="71"/>
      <c r="AJ68" s="104"/>
      <c r="AK68" s="175">
        <f t="shared" si="1"/>
        <v>0</v>
      </c>
      <c r="AL68" s="96"/>
      <c r="AM68" s="69">
        <v>144</v>
      </c>
      <c r="AN68" s="95"/>
      <c r="AO68" s="103"/>
      <c r="AP68" s="103"/>
    </row>
    <row r="69" spans="1:42" s="51" customFormat="1" ht="14.25" customHeight="1">
      <c r="A69" s="63" t="s">
        <v>160</v>
      </c>
      <c r="B69" s="54" t="s">
        <v>161</v>
      </c>
      <c r="C69" s="95" t="s">
        <v>12</v>
      </c>
      <c r="D69" s="69">
        <v>316.08999999999997</v>
      </c>
      <c r="E69" s="90"/>
      <c r="F69" s="74"/>
      <c r="G69" s="74"/>
      <c r="H69" s="74"/>
      <c r="I69" s="71"/>
      <c r="J69" s="71"/>
      <c r="K69" s="97"/>
      <c r="L69" s="74"/>
      <c r="M69" s="71"/>
      <c r="N69" s="71"/>
      <c r="O69" s="71"/>
      <c r="P69" s="71"/>
      <c r="Q69" s="71"/>
      <c r="R69" s="71">
        <v>316.08999999999997</v>
      </c>
      <c r="S69" s="71"/>
      <c r="T69" s="71"/>
      <c r="U69" s="71"/>
      <c r="V69" s="97"/>
      <c r="W69" s="78"/>
      <c r="X69" s="71"/>
      <c r="Y69" s="71"/>
      <c r="Z69" s="71"/>
      <c r="AA69" s="71"/>
      <c r="AB69" s="71"/>
      <c r="AC69" s="71"/>
      <c r="AD69" s="71"/>
      <c r="AE69" s="97"/>
      <c r="AF69" s="71"/>
      <c r="AG69" s="71"/>
      <c r="AH69" s="97"/>
      <c r="AI69" s="71"/>
      <c r="AJ69" s="104"/>
      <c r="AK69" s="175">
        <f t="shared" si="1"/>
        <v>316.08999999999997</v>
      </c>
      <c r="AL69" s="96"/>
      <c r="AM69" s="95"/>
      <c r="AN69" s="28"/>
      <c r="AO69" s="103"/>
      <c r="AP69" s="103"/>
    </row>
    <row r="70" spans="1:42" s="51" customFormat="1" ht="14.25" customHeight="1">
      <c r="A70" s="63" t="s">
        <v>162</v>
      </c>
      <c r="B70" s="57" t="s">
        <v>163</v>
      </c>
      <c r="C70" s="73" t="s">
        <v>19</v>
      </c>
      <c r="D70" s="58">
        <v>85</v>
      </c>
      <c r="E70" s="91"/>
      <c r="F70" s="74"/>
      <c r="G70" s="74"/>
      <c r="H70" s="74"/>
      <c r="I70" s="71"/>
      <c r="J70" s="71"/>
      <c r="K70" s="97"/>
      <c r="L70" s="74"/>
      <c r="M70" s="71"/>
      <c r="N70" s="71"/>
      <c r="O70" s="71"/>
      <c r="P70" s="71"/>
      <c r="Q70" s="71"/>
      <c r="R70" s="71"/>
      <c r="S70" s="71"/>
      <c r="T70" s="71"/>
      <c r="U70" s="71"/>
      <c r="V70" s="97"/>
      <c r="W70" s="78"/>
      <c r="X70" s="71"/>
      <c r="Y70" s="71"/>
      <c r="Z70" s="71"/>
      <c r="AA70" s="71"/>
      <c r="AB70" s="71"/>
      <c r="AC70" s="71"/>
      <c r="AD70" s="71"/>
      <c r="AE70" s="97"/>
      <c r="AF70" s="71"/>
      <c r="AG70" s="71"/>
      <c r="AH70" s="97"/>
      <c r="AI70" s="71"/>
      <c r="AJ70" s="104"/>
      <c r="AK70" s="175">
        <f t="shared" si="1"/>
        <v>0</v>
      </c>
      <c r="AL70" s="96"/>
      <c r="AM70" s="95">
        <v>85</v>
      </c>
      <c r="AN70" s="28"/>
      <c r="AO70" s="103"/>
      <c r="AP70" s="103"/>
    </row>
    <row r="71" spans="1:42" s="51" customFormat="1" ht="14.25" customHeight="1">
      <c r="A71" s="63" t="s">
        <v>164</v>
      </c>
      <c r="B71" s="54" t="s">
        <v>165</v>
      </c>
      <c r="C71" s="149" t="s">
        <v>35</v>
      </c>
      <c r="D71" s="69">
        <v>102</v>
      </c>
      <c r="E71" s="91"/>
      <c r="F71" s="74"/>
      <c r="G71" s="74"/>
      <c r="H71" s="74"/>
      <c r="I71" s="71"/>
      <c r="J71" s="71"/>
      <c r="K71" s="97"/>
      <c r="L71" s="74"/>
      <c r="M71" s="71"/>
      <c r="N71" s="71"/>
      <c r="O71" s="71"/>
      <c r="P71" s="71"/>
      <c r="Q71" s="71"/>
      <c r="R71" s="71"/>
      <c r="S71" s="71"/>
      <c r="T71" s="71"/>
      <c r="U71" s="71"/>
      <c r="V71" s="97"/>
      <c r="W71" s="78"/>
      <c r="X71" s="71"/>
      <c r="Y71" s="71"/>
      <c r="Z71" s="71"/>
      <c r="AA71" s="71"/>
      <c r="AB71" s="71"/>
      <c r="AC71" s="71"/>
      <c r="AD71" s="71"/>
      <c r="AE71" s="97"/>
      <c r="AF71" s="71"/>
      <c r="AG71" s="71"/>
      <c r="AH71" s="97"/>
      <c r="AI71" s="71"/>
      <c r="AJ71" s="104"/>
      <c r="AK71" s="175">
        <f t="shared" si="1"/>
        <v>0</v>
      </c>
      <c r="AL71" s="96"/>
      <c r="AM71" s="95">
        <v>102</v>
      </c>
      <c r="AN71" s="28"/>
      <c r="AO71" s="103"/>
      <c r="AP71" s="103"/>
    </row>
    <row r="72" spans="1:42" s="51" customFormat="1" ht="14.25" customHeight="1">
      <c r="A72" s="63" t="s">
        <v>164</v>
      </c>
      <c r="B72" s="54" t="s">
        <v>99</v>
      </c>
      <c r="C72" s="149" t="s">
        <v>3</v>
      </c>
      <c r="D72" s="69">
        <v>396.45</v>
      </c>
      <c r="E72" s="91"/>
      <c r="F72" s="74"/>
      <c r="G72" s="74">
        <v>67.48</v>
      </c>
      <c r="H72" s="74">
        <v>37.72</v>
      </c>
      <c r="I72" s="71">
        <f>285.85+5.4</f>
        <v>291.25</v>
      </c>
      <c r="J72" s="71"/>
      <c r="K72" s="97"/>
      <c r="L72" s="74"/>
      <c r="M72" s="71"/>
      <c r="N72" s="71"/>
      <c r="O72" s="71"/>
      <c r="P72" s="71"/>
      <c r="Q72" s="71"/>
      <c r="R72" s="71"/>
      <c r="S72" s="71"/>
      <c r="T72" s="71"/>
      <c r="U72" s="71"/>
      <c r="V72" s="97"/>
      <c r="W72" s="78"/>
      <c r="X72" s="71"/>
      <c r="Y72" s="71"/>
      <c r="Z72" s="71"/>
      <c r="AA72" s="71"/>
      <c r="AB72" s="71"/>
      <c r="AC72" s="71"/>
      <c r="AD72" s="71"/>
      <c r="AE72" s="97"/>
      <c r="AF72" s="71"/>
      <c r="AG72" s="71"/>
      <c r="AH72" s="97"/>
      <c r="AI72" s="71"/>
      <c r="AJ72" s="104"/>
      <c r="AK72" s="175">
        <f t="shared" si="1"/>
        <v>396.45</v>
      </c>
      <c r="AL72" s="96"/>
      <c r="AM72" s="95"/>
      <c r="AN72" s="28"/>
      <c r="AO72" s="103"/>
      <c r="AP72" s="103"/>
    </row>
    <row r="73" spans="1:42" s="51" customFormat="1" ht="14.25" customHeight="1">
      <c r="A73" s="63" t="s">
        <v>164</v>
      </c>
      <c r="B73" s="54" t="s">
        <v>143</v>
      </c>
      <c r="C73" s="149" t="s">
        <v>4</v>
      </c>
      <c r="D73" s="69">
        <v>543.05999999999995</v>
      </c>
      <c r="E73" s="92"/>
      <c r="F73" s="74"/>
      <c r="G73" s="74"/>
      <c r="H73" s="74"/>
      <c r="I73" s="71"/>
      <c r="J73" s="71">
        <v>543.05999999999995</v>
      </c>
      <c r="K73" s="97"/>
      <c r="L73" s="74"/>
      <c r="M73" s="71"/>
      <c r="N73" s="71"/>
      <c r="O73" s="71"/>
      <c r="P73" s="71"/>
      <c r="Q73" s="71"/>
      <c r="R73" s="71"/>
      <c r="S73" s="71"/>
      <c r="T73" s="71"/>
      <c r="U73" s="71"/>
      <c r="V73" s="97"/>
      <c r="W73" s="78"/>
      <c r="X73" s="71"/>
      <c r="Y73" s="71"/>
      <c r="Z73" s="71"/>
      <c r="AA73" s="71"/>
      <c r="AB73" s="71"/>
      <c r="AC73" s="71"/>
      <c r="AD73" s="71"/>
      <c r="AE73" s="97"/>
      <c r="AF73" s="71"/>
      <c r="AG73" s="71"/>
      <c r="AH73" s="97"/>
      <c r="AI73" s="71"/>
      <c r="AJ73" s="104"/>
      <c r="AK73" s="175">
        <f t="shared" si="1"/>
        <v>543.05999999999995</v>
      </c>
      <c r="AL73" s="96"/>
      <c r="AM73" s="95"/>
      <c r="AN73" s="28"/>
      <c r="AO73" s="103"/>
      <c r="AP73" s="103"/>
    </row>
    <row r="74" spans="1:42" s="51" customFormat="1" ht="14.25" customHeight="1">
      <c r="A74" s="63" t="s">
        <v>164</v>
      </c>
      <c r="B74" s="54"/>
      <c r="C74" s="149" t="s">
        <v>93</v>
      </c>
      <c r="D74" s="69">
        <v>1246.08</v>
      </c>
      <c r="E74" s="92"/>
      <c r="F74" s="69">
        <v>1246.08</v>
      </c>
      <c r="G74" s="74"/>
      <c r="H74" s="74"/>
      <c r="I74" s="71"/>
      <c r="J74" s="71"/>
      <c r="K74" s="97"/>
      <c r="L74" s="74"/>
      <c r="M74" s="71"/>
      <c r="N74" s="71"/>
      <c r="O74" s="71"/>
      <c r="P74" s="71"/>
      <c r="Q74" s="71"/>
      <c r="R74" s="71"/>
      <c r="S74" s="71"/>
      <c r="T74" s="71"/>
      <c r="U74" s="71"/>
      <c r="V74" s="97"/>
      <c r="W74" s="78"/>
      <c r="X74" s="71"/>
      <c r="Y74" s="71"/>
      <c r="Z74" s="71"/>
      <c r="AA74" s="71"/>
      <c r="AB74" s="71"/>
      <c r="AC74" s="71"/>
      <c r="AD74" s="71"/>
      <c r="AE74" s="97"/>
      <c r="AF74" s="71"/>
      <c r="AG74" s="71"/>
      <c r="AH74" s="97"/>
      <c r="AI74" s="71"/>
      <c r="AJ74" s="104"/>
      <c r="AK74" s="175">
        <f t="shared" si="1"/>
        <v>1246.08</v>
      </c>
      <c r="AL74" s="96"/>
      <c r="AM74" s="95"/>
      <c r="AN74" s="28"/>
      <c r="AO74" s="103"/>
      <c r="AP74" s="103"/>
    </row>
    <row r="75" spans="1:42" s="51" customFormat="1" ht="14.25" customHeight="1">
      <c r="A75" s="63" t="s">
        <v>164</v>
      </c>
      <c r="B75" s="54" t="s">
        <v>166</v>
      </c>
      <c r="C75" s="149" t="s">
        <v>89</v>
      </c>
      <c r="D75" s="69">
        <v>54.47</v>
      </c>
      <c r="E75" s="92"/>
      <c r="F75" s="74"/>
      <c r="G75" s="74"/>
      <c r="H75" s="74"/>
      <c r="I75" s="71"/>
      <c r="J75" s="71"/>
      <c r="K75" s="97"/>
      <c r="L75" s="74"/>
      <c r="M75" s="71"/>
      <c r="N75" s="71"/>
      <c r="O75" s="71"/>
      <c r="P75" s="71"/>
      <c r="Q75" s="71"/>
      <c r="R75" s="71"/>
      <c r="S75" s="71"/>
      <c r="T75" s="71"/>
      <c r="U75" s="71"/>
      <c r="V75" s="97"/>
      <c r="W75" s="78"/>
      <c r="X75" s="71"/>
      <c r="Y75" s="71"/>
      <c r="Z75" s="71"/>
      <c r="AA75" s="71"/>
      <c r="AB75" s="71"/>
      <c r="AC75" s="71"/>
      <c r="AD75" s="71"/>
      <c r="AE75" s="97"/>
      <c r="AF75" s="71"/>
      <c r="AG75" s="71"/>
      <c r="AH75" s="97"/>
      <c r="AI75" s="71"/>
      <c r="AJ75" s="104"/>
      <c r="AK75" s="175">
        <f t="shared" si="1"/>
        <v>0</v>
      </c>
      <c r="AL75" s="96"/>
      <c r="AM75" s="95"/>
      <c r="AN75" s="28"/>
      <c r="AO75" s="103"/>
      <c r="AP75" s="103"/>
    </row>
    <row r="76" spans="1:42" s="53" customFormat="1" ht="14.25" customHeight="1">
      <c r="A76" s="94"/>
      <c r="B76" s="94"/>
      <c r="C76" s="114"/>
      <c r="D76" s="211">
        <f>SUM(D5:D75)</f>
        <v>27308.260000000009</v>
      </c>
      <c r="E76" s="114">
        <f t="shared" ref="E76:AP76" si="2">SUM(E5:E75)</f>
        <v>0</v>
      </c>
      <c r="F76" s="114">
        <f t="shared" si="2"/>
        <v>6391.12</v>
      </c>
      <c r="G76" s="114">
        <f t="shared" si="2"/>
        <v>350.89000000000004</v>
      </c>
      <c r="H76" s="114">
        <f t="shared" si="2"/>
        <v>188.6</v>
      </c>
      <c r="I76" s="114">
        <f t="shared" si="2"/>
        <v>1514.47</v>
      </c>
      <c r="J76" s="114">
        <f t="shared" si="2"/>
        <v>3082.15</v>
      </c>
      <c r="K76" s="114">
        <f t="shared" si="2"/>
        <v>0</v>
      </c>
      <c r="L76" s="114">
        <f t="shared" si="2"/>
        <v>0</v>
      </c>
      <c r="M76" s="114">
        <f t="shared" si="2"/>
        <v>0</v>
      </c>
      <c r="N76" s="114">
        <f t="shared" si="2"/>
        <v>196.45</v>
      </c>
      <c r="O76" s="114">
        <f t="shared" si="2"/>
        <v>411.88</v>
      </c>
      <c r="P76" s="114">
        <f t="shared" si="2"/>
        <v>18</v>
      </c>
      <c r="Q76" s="114">
        <f t="shared" si="2"/>
        <v>0</v>
      </c>
      <c r="R76" s="114">
        <f t="shared" si="2"/>
        <v>1580.4499999999998</v>
      </c>
      <c r="S76" s="114">
        <f t="shared" si="2"/>
        <v>1583.5</v>
      </c>
      <c r="T76" s="114">
        <f t="shared" si="2"/>
        <v>542.62</v>
      </c>
      <c r="U76" s="114">
        <f t="shared" si="2"/>
        <v>140</v>
      </c>
      <c r="V76" s="114">
        <f t="shared" si="2"/>
        <v>0</v>
      </c>
      <c r="W76" s="114">
        <f t="shared" si="2"/>
        <v>3712.8</v>
      </c>
      <c r="X76" s="114">
        <f t="shared" si="2"/>
        <v>591.34</v>
      </c>
      <c r="Y76" s="114">
        <f t="shared" si="2"/>
        <v>141.94999999999999</v>
      </c>
      <c r="Z76" s="114">
        <f t="shared" si="2"/>
        <v>0</v>
      </c>
      <c r="AA76" s="114">
        <f t="shared" si="2"/>
        <v>0</v>
      </c>
      <c r="AB76" s="114">
        <f t="shared" si="2"/>
        <v>2925</v>
      </c>
      <c r="AC76" s="114">
        <f t="shared" si="2"/>
        <v>0</v>
      </c>
      <c r="AD76" s="114">
        <f t="shared" si="2"/>
        <v>0</v>
      </c>
      <c r="AE76" s="114">
        <f t="shared" si="2"/>
        <v>0</v>
      </c>
      <c r="AF76" s="114">
        <f t="shared" si="2"/>
        <v>25.01</v>
      </c>
      <c r="AG76" s="114">
        <f t="shared" si="2"/>
        <v>350</v>
      </c>
      <c r="AH76" s="114">
        <f t="shared" si="2"/>
        <v>0</v>
      </c>
      <c r="AI76" s="114">
        <f t="shared" si="2"/>
        <v>1390.81</v>
      </c>
      <c r="AJ76" s="114">
        <f t="shared" si="2"/>
        <v>0</v>
      </c>
      <c r="AK76" s="114"/>
      <c r="AL76" s="114">
        <f t="shared" si="2"/>
        <v>0</v>
      </c>
      <c r="AM76" s="114">
        <f t="shared" si="2"/>
        <v>2116.75</v>
      </c>
      <c r="AN76" s="114">
        <f t="shared" si="2"/>
        <v>0</v>
      </c>
      <c r="AO76" s="114">
        <f t="shared" si="2"/>
        <v>0</v>
      </c>
      <c r="AP76" s="114">
        <f t="shared" si="2"/>
        <v>0</v>
      </c>
    </row>
    <row r="77" spans="1:42" ht="13.2">
      <c r="AM77" s="150"/>
    </row>
    <row r="78" spans="1:42" ht="13.2">
      <c r="AM78" s="150"/>
    </row>
    <row r="79" spans="1:42" ht="13.2"/>
    <row r="80" spans="1:42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  <row r="130" ht="13.2"/>
    <row r="131" ht="13.2"/>
    <row r="132" ht="13.2"/>
    <row r="133" ht="13.2"/>
    <row r="134" ht="13.2"/>
    <row r="135" ht="13.2"/>
    <row r="136" ht="13.2"/>
    <row r="137" ht="13.2"/>
    <row r="138" ht="13.2"/>
    <row r="139" ht="13.2"/>
    <row r="140" ht="13.2"/>
    <row r="141" ht="13.2"/>
    <row r="142" ht="13.2"/>
    <row r="143" ht="13.2"/>
    <row r="144" ht="13.2"/>
    <row r="145" ht="13.2"/>
    <row r="146" ht="13.2"/>
    <row r="147" ht="13.2"/>
    <row r="148" ht="13.2"/>
    <row r="149" ht="13.2"/>
    <row r="150" ht="13.2"/>
    <row r="151" ht="13.2"/>
    <row r="152" ht="13.2"/>
    <row r="153" ht="13.2"/>
    <row r="154" ht="13.2"/>
    <row r="155" ht="13.2"/>
    <row r="156" ht="13.2"/>
    <row r="157" ht="13.2"/>
    <row r="158" ht="13.2"/>
    <row r="159" ht="13.2"/>
    <row r="160" ht="13.2"/>
    <row r="161" ht="13.2"/>
    <row r="162" ht="13.2"/>
    <row r="163" ht="13.2"/>
    <row r="164" ht="13.2"/>
    <row r="165" ht="13.2"/>
    <row r="166" ht="13.2"/>
    <row r="167" ht="13.2"/>
    <row r="168" ht="13.2"/>
    <row r="169" ht="13.2"/>
    <row r="170" ht="13.2"/>
    <row r="171" ht="13.2"/>
    <row r="172" ht="13.2"/>
    <row r="173" ht="13.2"/>
    <row r="174" ht="13.2"/>
    <row r="175" ht="13.2"/>
    <row r="176" ht="13.2"/>
    <row r="177" ht="13.2"/>
    <row r="178" ht="13.2"/>
    <row r="179" ht="13.2"/>
    <row r="180" ht="13.2"/>
    <row r="181" ht="13.2"/>
    <row r="182" ht="13.2"/>
    <row r="183" ht="13.2"/>
    <row r="184" ht="13.2"/>
    <row r="185" ht="13.2"/>
    <row r="186" ht="13.2"/>
    <row r="187" ht="13.2"/>
    <row r="188" ht="13.2"/>
    <row r="189" ht="13.2"/>
    <row r="190" ht="13.2"/>
    <row r="191" ht="13.2"/>
    <row r="192" ht="13.2"/>
    <row r="193" ht="13.2"/>
    <row r="194" ht="13.2"/>
    <row r="195" ht="13.2"/>
    <row r="196" ht="13.2"/>
    <row r="197" ht="13.2"/>
    <row r="198" ht="13.2"/>
    <row r="199" ht="13.2"/>
    <row r="200" ht="13.2"/>
    <row r="201" ht="13.2"/>
    <row r="202" ht="13.2"/>
    <row r="203" ht="13.2"/>
    <row r="204" ht="13.2"/>
    <row r="205" ht="13.2"/>
    <row r="206" ht="13.2"/>
    <row r="207" ht="13.2"/>
    <row r="208" ht="13.2"/>
    <row r="209" ht="13.2"/>
    <row r="210" ht="13.2"/>
    <row r="211" ht="13.2"/>
    <row r="212" ht="13.2"/>
    <row r="213" ht="13.2"/>
    <row r="214" ht="13.2"/>
    <row r="215" ht="13.2"/>
    <row r="216" ht="13.2"/>
    <row r="217" ht="13.2"/>
    <row r="218" ht="13.2"/>
    <row r="219" ht="13.2"/>
    <row r="220" ht="13.2"/>
    <row r="221" ht="13.2"/>
    <row r="222" ht="13.2"/>
    <row r="223" ht="13.2"/>
    <row r="224" ht="13.2"/>
    <row r="225" ht="13.2"/>
    <row r="226" ht="13.2"/>
    <row r="227" ht="13.2"/>
    <row r="228" ht="13.2"/>
    <row r="229" ht="13.2"/>
    <row r="230" ht="13.2"/>
    <row r="231" ht="13.2"/>
    <row r="232" ht="13.2"/>
    <row r="233" ht="13.2"/>
    <row r="234" ht="13.2"/>
    <row r="235" ht="13.2"/>
    <row r="236" ht="13.2"/>
    <row r="237" ht="13.2"/>
    <row r="238" ht="13.2"/>
    <row r="239" ht="13.2"/>
    <row r="240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  <row r="287" ht="13.2"/>
    <row r="288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  <row r="592" ht="13.2"/>
    <row r="593" ht="13.2"/>
    <row r="594" ht="13.2"/>
    <row r="595" ht="13.2"/>
    <row r="596" ht="13.2"/>
    <row r="597" ht="13.2"/>
    <row r="598" ht="13.2"/>
    <row r="599" ht="13.2"/>
    <row r="600" ht="13.2"/>
    <row r="601" ht="13.2"/>
    <row r="602" ht="13.2"/>
    <row r="603" ht="13.2"/>
    <row r="604" ht="13.2"/>
    <row r="605" ht="13.2"/>
    <row r="606" ht="13.2"/>
    <row r="607" ht="13.2"/>
    <row r="608" ht="13.2"/>
    <row r="609" ht="13.2"/>
    <row r="610" ht="13.2"/>
    <row r="611" ht="13.2"/>
    <row r="612" ht="13.2"/>
    <row r="613" ht="13.2"/>
    <row r="614" ht="13.2"/>
    <row r="615" ht="13.2"/>
    <row r="616" ht="13.2"/>
    <row r="617" ht="13.2"/>
    <row r="618" ht="13.2"/>
    <row r="619" ht="13.2"/>
    <row r="620" ht="13.2"/>
    <row r="621" ht="13.2"/>
    <row r="622" ht="13.2"/>
    <row r="623" ht="13.2"/>
    <row r="624" ht="13.2"/>
    <row r="625" ht="13.2"/>
    <row r="626" ht="13.2"/>
    <row r="627" ht="13.2"/>
    <row r="628" ht="13.2"/>
    <row r="629" ht="13.2"/>
    <row r="630" ht="13.2"/>
    <row r="631" ht="13.2"/>
    <row r="632" ht="13.2"/>
    <row r="633" ht="13.2"/>
    <row r="634" ht="13.2"/>
    <row r="635" ht="13.2"/>
    <row r="636" ht="13.2"/>
    <row r="637" ht="13.2"/>
    <row r="638" ht="13.2"/>
    <row r="639" ht="13.2"/>
    <row r="640" ht="13.2"/>
    <row r="641" ht="13.2"/>
    <row r="642" ht="13.2"/>
    <row r="643" ht="13.2"/>
    <row r="644" ht="13.2"/>
    <row r="645" ht="13.2"/>
    <row r="646" ht="13.2"/>
    <row r="647" ht="13.2"/>
    <row r="648" ht="13.2"/>
    <row r="649" ht="13.2"/>
    <row r="650" ht="13.2"/>
    <row r="651" ht="13.2"/>
    <row r="652" ht="13.2"/>
    <row r="653" ht="13.2"/>
    <row r="654" ht="13.2"/>
    <row r="655" ht="13.2"/>
    <row r="656" ht="13.2"/>
    <row r="657" ht="13.2"/>
    <row r="658" ht="13.2"/>
    <row r="659" ht="13.2"/>
    <row r="660" ht="13.2"/>
    <row r="661" ht="13.2"/>
    <row r="662" ht="13.2"/>
    <row r="663" ht="13.2"/>
    <row r="664" ht="13.2"/>
    <row r="665" ht="13.2"/>
    <row r="666" ht="13.2"/>
    <row r="667" ht="13.2"/>
    <row r="668" ht="13.2"/>
    <row r="669" ht="13.2"/>
    <row r="670" ht="13.2"/>
    <row r="671" ht="13.2"/>
    <row r="672" ht="13.2"/>
    <row r="673" ht="13.2"/>
    <row r="674" ht="13.2"/>
    <row r="675" ht="13.2"/>
    <row r="676" ht="13.2"/>
    <row r="677" ht="13.2"/>
    <row r="678" ht="13.2"/>
    <row r="679" ht="13.2"/>
    <row r="680" ht="13.2"/>
    <row r="681" ht="13.2"/>
    <row r="682" ht="13.2"/>
    <row r="683" ht="13.2"/>
    <row r="684" ht="13.2"/>
    <row r="685" ht="13.2"/>
    <row r="686" ht="13.2"/>
    <row r="687" ht="13.2"/>
    <row r="688" ht="13.2"/>
    <row r="689" ht="13.2"/>
    <row r="690" ht="13.2"/>
    <row r="691" ht="13.2"/>
    <row r="692" ht="13.2"/>
    <row r="693" ht="13.2"/>
    <row r="694" ht="13.2"/>
    <row r="695" ht="13.2"/>
    <row r="696" ht="13.2"/>
    <row r="697" ht="13.2"/>
    <row r="698" ht="13.2"/>
    <row r="699" ht="13.2"/>
    <row r="700" ht="13.2"/>
    <row r="701" ht="13.2"/>
    <row r="702" ht="13.2"/>
    <row r="703" ht="13.2"/>
    <row r="704" ht="13.2"/>
    <row r="705" ht="13.2"/>
    <row r="706" ht="13.2"/>
    <row r="707" ht="13.2"/>
    <row r="708" ht="13.2"/>
    <row r="709" ht="13.2"/>
    <row r="710" ht="13.2"/>
    <row r="711" ht="13.2"/>
    <row r="712" ht="13.2"/>
    <row r="713" ht="13.2"/>
    <row r="714" ht="13.2"/>
    <row r="715" ht="13.2"/>
    <row r="716" ht="13.2"/>
    <row r="717" ht="13.2"/>
    <row r="718" ht="13.2"/>
    <row r="719" ht="13.2"/>
    <row r="720" ht="13.2"/>
    <row r="721" ht="13.2"/>
    <row r="722" ht="13.2"/>
    <row r="723" ht="13.2"/>
    <row r="724" ht="13.2"/>
    <row r="725" ht="13.2"/>
    <row r="726" ht="13.2"/>
    <row r="727" ht="13.2"/>
    <row r="728" ht="13.2"/>
    <row r="729" ht="13.2"/>
    <row r="730" ht="13.2"/>
    <row r="731" ht="13.2"/>
    <row r="732" ht="13.2"/>
    <row r="733" ht="13.2"/>
    <row r="734" ht="13.2"/>
    <row r="735" ht="13.2"/>
    <row r="736" ht="13.2"/>
    <row r="737" ht="13.2"/>
    <row r="738" ht="13.2"/>
    <row r="739" ht="13.2"/>
    <row r="740" ht="13.2"/>
    <row r="741" ht="13.2"/>
    <row r="742" ht="13.2"/>
    <row r="743" ht="13.2"/>
    <row r="744" ht="13.2"/>
    <row r="745" ht="13.2"/>
    <row r="746" ht="13.2"/>
    <row r="747" ht="13.2"/>
    <row r="748" ht="13.2"/>
    <row r="749" ht="13.2"/>
    <row r="750" ht="13.2"/>
    <row r="751" ht="13.2"/>
    <row r="752" ht="13.2"/>
    <row r="753" ht="13.2"/>
    <row r="754" ht="13.2"/>
    <row r="755" ht="13.2"/>
    <row r="756" ht="13.2"/>
    <row r="757" ht="13.2"/>
    <row r="758" ht="13.2"/>
    <row r="759" ht="13.2"/>
    <row r="760" ht="13.2"/>
    <row r="761" ht="13.2"/>
    <row r="762" ht="13.2"/>
    <row r="763" ht="13.2"/>
    <row r="764" ht="13.2"/>
    <row r="765" ht="13.2"/>
    <row r="766" ht="13.2"/>
    <row r="767" ht="13.2"/>
    <row r="768" ht="13.2"/>
    <row r="769" ht="13.2"/>
    <row r="770" ht="13.2"/>
    <row r="771" ht="13.2"/>
    <row r="772" ht="13.2"/>
    <row r="773" ht="13.2"/>
    <row r="774" ht="13.2"/>
    <row r="775" ht="13.2"/>
    <row r="776" ht="13.2"/>
    <row r="777" ht="13.2"/>
    <row r="778" ht="13.2"/>
    <row r="779" ht="13.2"/>
    <row r="780" ht="13.2"/>
    <row r="781" ht="13.2"/>
    <row r="782" ht="13.2"/>
    <row r="783" ht="13.2"/>
    <row r="784" ht="13.2"/>
    <row r="785" ht="13.2"/>
    <row r="786" ht="13.2"/>
    <row r="787" ht="13.2"/>
    <row r="788" ht="13.2"/>
    <row r="789" ht="13.2"/>
    <row r="790" ht="13.2"/>
    <row r="791" ht="13.2"/>
    <row r="792" ht="13.2"/>
    <row r="793" ht="13.2"/>
    <row r="794" ht="13.2"/>
    <row r="795" ht="13.2"/>
    <row r="796" ht="13.2"/>
    <row r="797" ht="13.2"/>
    <row r="798" ht="13.2"/>
    <row r="799" ht="13.2"/>
    <row r="800" ht="13.2"/>
    <row r="801" ht="13.2"/>
    <row r="802" ht="13.2"/>
    <row r="803" ht="13.2"/>
    <row r="804" ht="13.2"/>
    <row r="805" ht="13.2"/>
    <row r="806" ht="13.2"/>
    <row r="807" ht="13.2"/>
    <row r="808" ht="13.2"/>
    <row r="809" ht="13.2"/>
    <row r="810" ht="13.2"/>
    <row r="811" ht="13.2"/>
    <row r="812" ht="13.2"/>
    <row r="813" ht="13.2"/>
    <row r="814" ht="13.2"/>
    <row r="815" ht="13.2"/>
    <row r="816" ht="13.2"/>
    <row r="817" ht="13.2"/>
    <row r="818" ht="13.2"/>
    <row r="819" ht="13.2"/>
    <row r="820" ht="13.2"/>
    <row r="821" ht="13.2"/>
    <row r="822" ht="13.2"/>
    <row r="823" ht="13.2"/>
    <row r="824" ht="13.2"/>
    <row r="825" ht="13.2"/>
    <row r="826" ht="13.2"/>
    <row r="827" ht="13.2"/>
    <row r="828" ht="13.2"/>
    <row r="829" ht="13.2"/>
    <row r="830" ht="13.2"/>
    <row r="831" ht="13.2"/>
    <row r="832" ht="13.2"/>
    <row r="833" ht="13.2"/>
    <row r="834" ht="13.2"/>
    <row r="835" ht="13.2"/>
    <row r="836" ht="13.2"/>
    <row r="837" ht="13.2"/>
    <row r="838" ht="13.2"/>
    <row r="839" ht="13.2"/>
    <row r="840" ht="13.2"/>
    <row r="841" ht="13.2"/>
    <row r="842" ht="13.2"/>
    <row r="843" ht="13.2"/>
    <row r="844" ht="13.2"/>
    <row r="845" ht="13.2"/>
    <row r="846" ht="13.2"/>
    <row r="847" ht="13.2"/>
    <row r="848" ht="13.2"/>
    <row r="849" ht="13.2"/>
    <row r="850" ht="13.2"/>
    <row r="851" ht="13.2"/>
    <row r="852" ht="13.2"/>
    <row r="853" ht="13.2"/>
    <row r="854" ht="13.2"/>
    <row r="855" ht="13.2"/>
    <row r="856" ht="13.2"/>
    <row r="857" ht="13.2"/>
    <row r="858" ht="13.2"/>
    <row r="859" ht="13.2"/>
    <row r="860" ht="13.2"/>
    <row r="861" ht="13.2"/>
    <row r="862" ht="13.2"/>
    <row r="863" ht="13.2"/>
    <row r="864" ht="13.2"/>
    <row r="865" ht="13.2"/>
    <row r="866" ht="13.2"/>
    <row r="867" ht="13.2"/>
    <row r="868" ht="13.2"/>
    <row r="869" ht="13.2"/>
    <row r="870" ht="13.2"/>
    <row r="871" ht="13.2"/>
    <row r="872" ht="13.2"/>
    <row r="873" ht="13.2"/>
    <row r="874" ht="13.2"/>
    <row r="875" ht="13.2"/>
    <row r="876" ht="13.2"/>
    <row r="877" ht="13.2"/>
    <row r="878" ht="13.2"/>
    <row r="879" ht="13.2"/>
    <row r="880" ht="13.2"/>
    <row r="881" ht="13.2"/>
    <row r="882" ht="13.2"/>
    <row r="883" ht="13.2"/>
    <row r="884" ht="13.2"/>
    <row r="885" ht="13.2"/>
    <row r="886" ht="13.2"/>
    <row r="887" ht="13.2"/>
    <row r="888" ht="13.2"/>
    <row r="889" ht="13.2"/>
    <row r="890" ht="13.2"/>
    <row r="891" ht="13.2"/>
    <row r="892" ht="13.2"/>
    <row r="893" ht="13.2"/>
    <row r="894" ht="13.2"/>
    <row r="895" ht="13.2"/>
    <row r="896" ht="13.2"/>
    <row r="897" ht="13.2"/>
    <row r="898" ht="13.2"/>
    <row r="899" ht="13.2"/>
    <row r="900" ht="13.2"/>
    <row r="901" ht="13.2"/>
    <row r="902" ht="13.2"/>
    <row r="903" ht="13.2"/>
    <row r="904" ht="13.2"/>
    <row r="905" ht="13.2"/>
    <row r="906" ht="13.2"/>
    <row r="907" ht="13.2"/>
    <row r="908" ht="13.2"/>
    <row r="909" ht="13.2"/>
    <row r="910" ht="13.2"/>
    <row r="911" ht="13.2"/>
    <row r="912" ht="13.2"/>
    <row r="913" ht="13.2"/>
    <row r="914" ht="13.2"/>
    <row r="915" ht="13.2"/>
    <row r="916" ht="13.2"/>
    <row r="917" ht="13.2"/>
    <row r="918" ht="13.2"/>
    <row r="919" ht="13.2"/>
    <row r="920" ht="13.2"/>
    <row r="921" ht="13.2"/>
    <row r="922" ht="13.2"/>
    <row r="923" ht="13.2"/>
    <row r="924" ht="13.2"/>
    <row r="925" ht="13.2"/>
    <row r="926" ht="13.2"/>
    <row r="927" ht="13.2"/>
    <row r="928" ht="13.2"/>
    <row r="929" ht="13.2"/>
    <row r="930" ht="13.2"/>
    <row r="931" ht="13.2"/>
    <row r="932" ht="13.2"/>
    <row r="933" ht="13.2"/>
    <row r="934" ht="13.2"/>
    <row r="935" ht="13.2"/>
    <row r="936" ht="13.2"/>
    <row r="937" ht="13.2"/>
    <row r="938" ht="13.2"/>
    <row r="939" ht="13.2"/>
    <row r="940" ht="13.2"/>
    <row r="941" ht="13.2"/>
    <row r="942" ht="13.2"/>
    <row r="943" ht="13.2"/>
    <row r="944" ht="13.2"/>
    <row r="945" ht="13.2"/>
    <row r="946" ht="13.2"/>
    <row r="947" ht="13.2"/>
    <row r="948" ht="13.2"/>
    <row r="949" ht="13.2"/>
    <row r="950" ht="13.2"/>
    <row r="951" ht="13.2"/>
    <row r="952" ht="13.2"/>
    <row r="953" ht="13.2"/>
    <row r="954" ht="13.2"/>
    <row r="955" ht="13.2"/>
    <row r="956" ht="13.2"/>
    <row r="957" ht="13.2"/>
    <row r="958" ht="13.2"/>
    <row r="959" ht="13.2"/>
    <row r="960" ht="13.2"/>
    <row r="961" ht="13.2"/>
    <row r="962" ht="13.2"/>
    <row r="963" ht="13.2"/>
    <row r="964" ht="13.2"/>
    <row r="965" ht="13.2"/>
    <row r="966" ht="13.2"/>
    <row r="967" ht="13.2"/>
    <row r="968" ht="13.2"/>
    <row r="969" ht="13.2"/>
    <row r="970" ht="13.2"/>
    <row r="971" ht="13.2"/>
    <row r="972" ht="13.2"/>
    <row r="973" ht="13.2"/>
    <row r="974" ht="13.2"/>
    <row r="975" ht="13.2"/>
    <row r="976" ht="13.2"/>
    <row r="977" ht="13.2"/>
    <row r="978" ht="13.2"/>
    <row r="979" ht="13.2"/>
    <row r="980" ht="13.2"/>
  </sheetData>
  <autoFilter ref="A3:AP76" xr:uid="{CAB81C36-E5FC-4CBF-844F-EF6D3E02048A}"/>
  <mergeCells count="6">
    <mergeCell ref="AF1:AG1"/>
    <mergeCell ref="AM1:AP1"/>
    <mergeCell ref="X1:AD1"/>
    <mergeCell ref="M1:U1"/>
    <mergeCell ref="G2:I2"/>
    <mergeCell ref="F1:J1"/>
  </mergeCells>
  <phoneticPr fontId="21" type="noConversion"/>
  <pageMargins left="0.25" right="0.25" top="0.75" bottom="0.75" header="0" footer="0"/>
  <pageSetup paperSize="9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AA3E4D-8426-40F3-A168-9B906848883E}">
          <x14:formula1>
            <xm:f>'Table for Budget'!$A$1:$A$31</xm:f>
          </x14:formula1>
          <xm:sqref>C6:C17 C19:C75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6C9C-3082-406C-A237-EF0B238E8AFB}">
  <dimension ref="A1:A31"/>
  <sheetViews>
    <sheetView workbookViewId="0">
      <selection activeCell="A11" sqref="A11"/>
    </sheetView>
  </sheetViews>
  <sheetFormatPr defaultRowHeight="13.2"/>
  <cols>
    <col min="1" max="1" width="21.77734375" style="51" customWidth="1"/>
  </cols>
  <sheetData>
    <row r="1" spans="1:1">
      <c r="A1" s="153" t="s">
        <v>93</v>
      </c>
    </row>
    <row r="2" spans="1:1">
      <c r="A2" s="156" t="s">
        <v>3</v>
      </c>
    </row>
    <row r="3" spans="1:1">
      <c r="A3" s="156" t="s">
        <v>4</v>
      </c>
    </row>
    <row r="4" spans="1:1">
      <c r="A4" s="153" t="s">
        <v>94</v>
      </c>
    </row>
    <row r="5" spans="1:1">
      <c r="A5" s="153" t="s">
        <v>33</v>
      </c>
    </row>
    <row r="6" spans="1:1" ht="26.4">
      <c r="A6" s="153" t="s">
        <v>135</v>
      </c>
    </row>
    <row r="7" spans="1:1">
      <c r="A7" s="153" t="s">
        <v>22</v>
      </c>
    </row>
    <row r="8" spans="1:1">
      <c r="A8" s="153" t="s">
        <v>32</v>
      </c>
    </row>
    <row r="9" spans="1:1">
      <c r="A9" s="153" t="s">
        <v>55</v>
      </c>
    </row>
    <row r="10" spans="1:1" s="51" customFormat="1">
      <c r="A10" s="153" t="s">
        <v>18</v>
      </c>
    </row>
    <row r="11" spans="1:1">
      <c r="A11" s="153" t="s">
        <v>12</v>
      </c>
    </row>
    <row r="12" spans="1:1">
      <c r="A12" s="153" t="s">
        <v>95</v>
      </c>
    </row>
    <row r="13" spans="1:1" ht="26.4">
      <c r="A13" s="153" t="s">
        <v>11</v>
      </c>
    </row>
    <row r="14" spans="1:1">
      <c r="A14" s="153" t="s">
        <v>34</v>
      </c>
    </row>
    <row r="15" spans="1:1">
      <c r="A15" s="153" t="s">
        <v>90</v>
      </c>
    </row>
    <row r="16" spans="1:1">
      <c r="A16" s="153" t="s">
        <v>89</v>
      </c>
    </row>
    <row r="17" spans="1:1" s="51" customFormat="1">
      <c r="A17" s="153" t="s">
        <v>122</v>
      </c>
    </row>
    <row r="18" spans="1:1">
      <c r="A18" s="153" t="s">
        <v>91</v>
      </c>
    </row>
    <row r="19" spans="1:1">
      <c r="A19" s="153" t="s">
        <v>59</v>
      </c>
    </row>
    <row r="20" spans="1:1" ht="26.4">
      <c r="A20" s="153" t="s">
        <v>35</v>
      </c>
    </row>
    <row r="21" spans="1:1">
      <c r="A21" s="153" t="s">
        <v>56</v>
      </c>
    </row>
    <row r="22" spans="1:1">
      <c r="A22" s="153" t="s">
        <v>36</v>
      </c>
    </row>
    <row r="23" spans="1:1">
      <c r="A23" s="153" t="s">
        <v>96</v>
      </c>
    </row>
    <row r="24" spans="1:1">
      <c r="A24" s="153" t="s">
        <v>27</v>
      </c>
    </row>
    <row r="25" spans="1:1">
      <c r="A25" s="155" t="s">
        <v>7</v>
      </c>
    </row>
    <row r="26" spans="1:1">
      <c r="A26" s="153" t="s">
        <v>8</v>
      </c>
    </row>
    <row r="27" spans="1:1">
      <c r="A27" s="155" t="s">
        <v>19</v>
      </c>
    </row>
    <row r="28" spans="1:1">
      <c r="A28" s="155" t="s">
        <v>79</v>
      </c>
    </row>
    <row r="29" spans="1:1">
      <c r="A29" s="155" t="s">
        <v>54</v>
      </c>
    </row>
    <row r="30" spans="1:1">
      <c r="A30" s="155" t="s">
        <v>57</v>
      </c>
    </row>
    <row r="31" spans="1:1">
      <c r="A31" s="155" t="s">
        <v>78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E267-DF47-40CE-B210-8911E5A281F9}">
  <dimension ref="A1:I46"/>
  <sheetViews>
    <sheetView workbookViewId="0">
      <selection activeCell="C42" sqref="C42"/>
    </sheetView>
  </sheetViews>
  <sheetFormatPr defaultRowHeight="13.2"/>
  <cols>
    <col min="1" max="1" width="12.33203125" customWidth="1"/>
    <col min="2" max="2" width="11.88671875" style="33" customWidth="1"/>
    <col min="3" max="3" width="9.109375" style="11"/>
    <col min="4" max="4" width="16.6640625" style="11" customWidth="1"/>
    <col min="5" max="5" width="9.109375" style="29"/>
    <col min="6" max="6" width="9.109375" style="32"/>
    <col min="7" max="9" width="9.109375" style="29"/>
  </cols>
  <sheetData>
    <row r="1" spans="1:8">
      <c r="B1" s="31"/>
      <c r="C1" s="31" t="s">
        <v>31</v>
      </c>
      <c r="D1" s="31" t="s">
        <v>42</v>
      </c>
      <c r="F1" s="31"/>
      <c r="G1" s="31" t="s">
        <v>31</v>
      </c>
      <c r="H1" s="31" t="s">
        <v>42</v>
      </c>
    </row>
    <row r="2" spans="1:8" ht="26.4">
      <c r="A2" s="22" t="s">
        <v>37</v>
      </c>
      <c r="B2" s="31">
        <v>1</v>
      </c>
      <c r="C2" s="28">
        <v>15</v>
      </c>
      <c r="D2" s="23"/>
      <c r="E2" s="30" t="s">
        <v>44</v>
      </c>
      <c r="F2" s="209">
        <v>1</v>
      </c>
      <c r="G2" s="210">
        <v>35.630000000000003</v>
      </c>
      <c r="H2" s="24"/>
    </row>
    <row r="3" spans="1:8">
      <c r="B3" s="31">
        <v>2</v>
      </c>
      <c r="C3" s="28">
        <v>4.13</v>
      </c>
      <c r="D3" s="23"/>
      <c r="F3" s="209"/>
      <c r="G3" s="210"/>
      <c r="H3" s="24"/>
    </row>
    <row r="4" spans="1:8">
      <c r="B4" s="31">
        <v>3</v>
      </c>
      <c r="C4" s="23"/>
      <c r="D4" s="23">
        <v>7.5</v>
      </c>
      <c r="F4" s="34">
        <v>2</v>
      </c>
      <c r="G4" s="25">
        <v>24.75</v>
      </c>
      <c r="H4" s="24"/>
    </row>
    <row r="5" spans="1:8">
      <c r="B5" s="31">
        <v>4</v>
      </c>
      <c r="C5" s="40">
        <v>6.38</v>
      </c>
      <c r="D5" s="23"/>
      <c r="F5" s="34">
        <v>3</v>
      </c>
      <c r="G5" s="24"/>
      <c r="H5" s="25">
        <v>12.38</v>
      </c>
    </row>
    <row r="6" spans="1:8">
      <c r="B6" s="31">
        <v>5</v>
      </c>
      <c r="C6" s="40">
        <v>6.75</v>
      </c>
      <c r="D6" s="23"/>
      <c r="F6" s="34">
        <v>3</v>
      </c>
      <c r="G6" s="24"/>
      <c r="H6" s="25">
        <v>19.5</v>
      </c>
    </row>
    <row r="7" spans="1:8">
      <c r="B7" s="31">
        <v>6</v>
      </c>
      <c r="C7" s="28">
        <v>10.5</v>
      </c>
      <c r="D7" s="23"/>
      <c r="F7" s="34">
        <v>4</v>
      </c>
      <c r="G7" s="24"/>
      <c r="H7" s="25">
        <v>75</v>
      </c>
    </row>
    <row r="8" spans="1:8">
      <c r="B8" s="31">
        <v>7</v>
      </c>
      <c r="C8" s="23"/>
      <c r="D8" s="23">
        <v>10.130000000000001</v>
      </c>
      <c r="F8" s="34">
        <v>5</v>
      </c>
      <c r="G8" s="25">
        <v>21.38</v>
      </c>
      <c r="H8" s="24"/>
    </row>
    <row r="9" spans="1:8">
      <c r="B9" s="31">
        <v>8</v>
      </c>
      <c r="C9" s="28">
        <v>12.38</v>
      </c>
      <c r="D9" s="23"/>
      <c r="F9" s="34">
        <v>6</v>
      </c>
      <c r="G9" s="25">
        <v>13.13</v>
      </c>
      <c r="H9" s="24"/>
    </row>
    <row r="10" spans="1:8">
      <c r="B10" s="31">
        <v>9</v>
      </c>
      <c r="C10" s="28">
        <v>12.75</v>
      </c>
      <c r="D10" s="23"/>
      <c r="F10" s="34">
        <v>7</v>
      </c>
      <c r="G10" s="25">
        <v>17.63</v>
      </c>
      <c r="H10" s="24"/>
    </row>
    <row r="11" spans="1:8">
      <c r="B11" s="31">
        <v>10</v>
      </c>
      <c r="C11" s="28">
        <v>14.63</v>
      </c>
      <c r="D11" s="23"/>
      <c r="F11" s="34">
        <v>8</v>
      </c>
      <c r="G11" s="25">
        <v>15.75</v>
      </c>
      <c r="H11" s="24"/>
    </row>
    <row r="12" spans="1:8">
      <c r="B12" s="31">
        <v>11</v>
      </c>
      <c r="C12" s="28">
        <v>9.3800000000000008</v>
      </c>
      <c r="D12" s="23"/>
      <c r="F12" s="34" t="s">
        <v>45</v>
      </c>
      <c r="G12" s="24"/>
      <c r="H12" s="25">
        <v>13.88</v>
      </c>
    </row>
    <row r="13" spans="1:8">
      <c r="B13" s="31">
        <v>12</v>
      </c>
      <c r="C13" s="28">
        <v>8.25</v>
      </c>
      <c r="D13" s="23"/>
      <c r="F13" s="34" t="s">
        <v>46</v>
      </c>
      <c r="G13" s="24"/>
      <c r="H13" s="25">
        <v>13.5</v>
      </c>
    </row>
    <row r="14" spans="1:8">
      <c r="B14" s="31">
        <v>13</v>
      </c>
      <c r="C14" s="40">
        <v>13.13</v>
      </c>
      <c r="D14" s="23"/>
      <c r="F14" s="34" t="s">
        <v>47</v>
      </c>
      <c r="G14" s="25">
        <v>13.88</v>
      </c>
      <c r="H14" s="24"/>
    </row>
    <row r="15" spans="1:8">
      <c r="B15" s="31">
        <v>14</v>
      </c>
      <c r="C15" s="28">
        <v>9.75</v>
      </c>
      <c r="D15" s="23"/>
      <c r="F15" s="31"/>
      <c r="G15" s="26"/>
      <c r="H15" s="26"/>
    </row>
    <row r="16" spans="1:8">
      <c r="B16" s="31">
        <v>15</v>
      </c>
      <c r="C16" s="28">
        <v>9.75</v>
      </c>
      <c r="D16" s="23"/>
      <c r="F16" s="31"/>
      <c r="G16" s="26"/>
      <c r="H16" s="26"/>
    </row>
    <row r="17" spans="2:8">
      <c r="B17" s="31">
        <v>16</v>
      </c>
      <c r="C17" s="28">
        <v>8.6300000000000008</v>
      </c>
      <c r="D17" s="23"/>
      <c r="F17" s="31"/>
      <c r="G17" s="26"/>
      <c r="H17" s="26"/>
    </row>
    <row r="18" spans="2:8">
      <c r="B18" s="31">
        <v>17</v>
      </c>
      <c r="C18" s="44">
        <v>9.75</v>
      </c>
      <c r="D18" s="23"/>
      <c r="F18" s="31"/>
      <c r="G18" s="26"/>
      <c r="H18" s="26"/>
    </row>
    <row r="19" spans="2:8">
      <c r="B19" s="31">
        <v>18</v>
      </c>
      <c r="C19" s="28">
        <v>21.38</v>
      </c>
      <c r="D19" s="23"/>
      <c r="F19" s="31"/>
      <c r="G19" s="26"/>
      <c r="H19" s="26"/>
    </row>
    <row r="20" spans="2:8">
      <c r="B20" s="31" t="s">
        <v>38</v>
      </c>
      <c r="C20" s="28">
        <v>12.75</v>
      </c>
      <c r="D20" s="23"/>
      <c r="F20" s="31"/>
      <c r="G20" s="26"/>
      <c r="H20" s="26"/>
    </row>
    <row r="21" spans="2:8">
      <c r="B21" s="31" t="s">
        <v>39</v>
      </c>
      <c r="C21" s="28">
        <v>12.75</v>
      </c>
      <c r="D21" s="23"/>
      <c r="F21" s="31"/>
      <c r="G21" s="26"/>
      <c r="H21" s="26"/>
    </row>
    <row r="22" spans="2:8">
      <c r="B22" s="31">
        <v>20</v>
      </c>
      <c r="C22" s="45"/>
      <c r="D22" s="23">
        <v>9.75</v>
      </c>
      <c r="F22" s="31"/>
      <c r="G22" s="26"/>
      <c r="H22" s="26"/>
    </row>
    <row r="23" spans="2:8">
      <c r="B23" s="31">
        <v>21</v>
      </c>
      <c r="C23" s="28">
        <v>9</v>
      </c>
      <c r="D23" s="23"/>
      <c r="F23" s="31"/>
      <c r="G23" s="26"/>
      <c r="H23" s="26"/>
    </row>
    <row r="24" spans="2:8">
      <c r="B24" s="31">
        <v>22</v>
      </c>
      <c r="C24" s="28">
        <v>8.6300000000000008</v>
      </c>
      <c r="D24" s="23"/>
      <c r="F24" s="31"/>
      <c r="G24" s="26"/>
      <c r="H24" s="26"/>
    </row>
    <row r="25" spans="2:8">
      <c r="B25" s="31">
        <v>23</v>
      </c>
      <c r="C25" s="28">
        <v>8.6300000000000008</v>
      </c>
      <c r="D25" s="23"/>
      <c r="F25" s="31"/>
      <c r="G25" s="26"/>
      <c r="H25" s="26"/>
    </row>
    <row r="26" spans="2:8">
      <c r="B26" s="31">
        <v>24</v>
      </c>
      <c r="C26" s="40">
        <v>9.75</v>
      </c>
      <c r="D26" s="23"/>
      <c r="F26" s="31"/>
      <c r="G26" s="26"/>
      <c r="H26" s="26"/>
    </row>
    <row r="27" spans="2:8">
      <c r="B27" s="31">
        <v>25</v>
      </c>
      <c r="C27" s="23"/>
      <c r="D27" s="23">
        <v>19.5</v>
      </c>
      <c r="F27" s="31"/>
      <c r="G27" s="26"/>
      <c r="H27" s="26"/>
    </row>
    <row r="28" spans="2:8">
      <c r="B28" s="31" t="s">
        <v>40</v>
      </c>
      <c r="C28" s="28">
        <v>10.88</v>
      </c>
      <c r="D28" s="23"/>
      <c r="F28" s="31"/>
      <c r="G28" s="26"/>
      <c r="H28" s="26"/>
    </row>
    <row r="29" spans="2:8">
      <c r="B29" s="31" t="s">
        <v>41</v>
      </c>
      <c r="C29" s="28">
        <v>10.88</v>
      </c>
      <c r="D29" s="23"/>
      <c r="F29" s="31"/>
      <c r="G29" s="26"/>
      <c r="H29" s="26"/>
    </row>
    <row r="30" spans="2:8">
      <c r="B30" s="31">
        <v>27</v>
      </c>
      <c r="C30" s="28">
        <v>15</v>
      </c>
      <c r="D30" s="23"/>
      <c r="F30" s="31"/>
      <c r="G30" s="26"/>
      <c r="H30" s="26"/>
    </row>
    <row r="31" spans="2:8">
      <c r="B31" s="31">
        <v>28</v>
      </c>
      <c r="C31" s="28">
        <v>37.130000000000003</v>
      </c>
      <c r="D31" s="23"/>
      <c r="F31" s="31"/>
      <c r="G31" s="26"/>
      <c r="H31" s="26"/>
    </row>
    <row r="32" spans="2:8">
      <c r="B32" s="31">
        <v>29</v>
      </c>
      <c r="C32" s="28">
        <v>9.75</v>
      </c>
      <c r="D32" s="23"/>
      <c r="F32" s="31"/>
      <c r="G32" s="26"/>
      <c r="H32" s="26"/>
    </row>
    <row r="33" spans="2:9">
      <c r="B33" s="31">
        <v>30</v>
      </c>
      <c r="C33" s="28">
        <v>9.3800000000000008</v>
      </c>
      <c r="D33" s="23"/>
      <c r="F33" s="31"/>
      <c r="G33" s="26"/>
      <c r="H33" s="26"/>
    </row>
    <row r="34" spans="2:9">
      <c r="B34" s="31" t="s">
        <v>43</v>
      </c>
      <c r="C34" s="28">
        <v>52.13</v>
      </c>
      <c r="D34" s="23"/>
      <c r="F34" s="31"/>
      <c r="G34" s="26"/>
      <c r="H34" s="26"/>
    </row>
    <row r="35" spans="2:9" ht="13.8" thickBot="1">
      <c r="B35" s="32"/>
      <c r="C35" s="35">
        <f>SUM(C2:C34)</f>
        <v>379.19999999999993</v>
      </c>
      <c r="D35" s="27">
        <f>SUM(D2:D34)</f>
        <v>46.88</v>
      </c>
      <c r="F35" s="31"/>
      <c r="G35" s="36">
        <f>SUM(G2:G34)</f>
        <v>142.14999999999998</v>
      </c>
      <c r="H35" s="26">
        <f>SUM(H2:H34)</f>
        <v>134.26</v>
      </c>
    </row>
    <row r="36" spans="2:9" ht="13.8" thickTop="1"/>
    <row r="38" spans="2:9" ht="26.4">
      <c r="B38" s="33" t="s">
        <v>48</v>
      </c>
      <c r="C38" s="37">
        <f>C35+G35</f>
        <v>521.34999999999991</v>
      </c>
    </row>
    <row r="40" spans="2:9">
      <c r="B40" s="33" t="s">
        <v>42</v>
      </c>
      <c r="C40" s="11">
        <f>D35+H35</f>
        <v>181.14</v>
      </c>
      <c r="D40" s="11" t="s">
        <v>49</v>
      </c>
    </row>
    <row r="42" spans="2:9" s="21" customFormat="1" ht="26.4">
      <c r="B42" s="33" t="s">
        <v>51</v>
      </c>
      <c r="C42" s="41">
        <f>C26+C22+C14+C6+C5</f>
        <v>36.010000000000005</v>
      </c>
      <c r="D42" s="11"/>
      <c r="E42" s="29"/>
      <c r="F42" s="32"/>
      <c r="G42" s="29"/>
      <c r="H42" s="29"/>
      <c r="I42" s="29"/>
    </row>
    <row r="43" spans="2:9" ht="13.8" thickBot="1"/>
    <row r="44" spans="2:9" ht="13.8" thickBot="1">
      <c r="B44" s="46" t="s">
        <v>10</v>
      </c>
      <c r="C44" s="47">
        <f>C38-C42</f>
        <v>485.33999999999992</v>
      </c>
      <c r="D44" s="48" t="s">
        <v>52</v>
      </c>
    </row>
    <row r="46" spans="2:9">
      <c r="B46" s="33" t="s">
        <v>50</v>
      </c>
      <c r="C46" s="38">
        <v>700</v>
      </c>
      <c r="D46" s="49">
        <f>C44-C46</f>
        <v>-214.66000000000008</v>
      </c>
    </row>
  </sheetData>
  <mergeCells count="2">
    <mergeCell ref="F2:F3"/>
    <mergeCell ref="G2:G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EB9B-5FFF-4181-BBD6-869812E83ED5}">
  <dimension ref="A1:H59"/>
  <sheetViews>
    <sheetView workbookViewId="0">
      <selection activeCell="A21" sqref="A21"/>
    </sheetView>
  </sheetViews>
  <sheetFormatPr defaultRowHeight="13.2"/>
  <cols>
    <col min="1" max="1" width="31.44140625" bestFit="1" customWidth="1"/>
    <col min="2" max="2" width="8.5546875" style="51" bestFit="1" customWidth="1"/>
    <col min="3" max="3" width="25.88671875" style="51" customWidth="1"/>
    <col min="4" max="4" width="22.21875" style="107" customWidth="1"/>
    <col min="5" max="5" width="23.5546875" customWidth="1"/>
  </cols>
  <sheetData>
    <row r="1" spans="1:8" s="51" customFormat="1" ht="15.6">
      <c r="A1" s="118" t="s">
        <v>61</v>
      </c>
      <c r="B1" s="119"/>
      <c r="C1" s="119"/>
      <c r="D1" s="120">
        <f>SUM(D4:D62)</f>
        <v>80495</v>
      </c>
      <c r="E1" s="119"/>
      <c r="F1" s="119"/>
      <c r="G1" s="119"/>
      <c r="H1" s="119"/>
    </row>
    <row r="2" spans="1:8" ht="13.8">
      <c r="A2" s="119"/>
      <c r="B2" s="121"/>
      <c r="C2" s="122"/>
      <c r="D2" s="123"/>
      <c r="E2" s="124"/>
      <c r="F2" s="119"/>
      <c r="G2" s="119"/>
      <c r="H2" s="119"/>
    </row>
    <row r="3" spans="1:8" ht="26.4">
      <c r="A3" s="125" t="s">
        <v>75</v>
      </c>
      <c r="B3" s="125" t="s">
        <v>65</v>
      </c>
      <c r="C3" s="125" t="s">
        <v>5</v>
      </c>
      <c r="D3" s="126" t="s">
        <v>20</v>
      </c>
      <c r="E3" s="127" t="s">
        <v>81</v>
      </c>
      <c r="F3" s="119"/>
      <c r="G3" s="119"/>
      <c r="H3" s="119"/>
    </row>
    <row r="4" spans="1:8" ht="13.8">
      <c r="A4" s="128" t="s">
        <v>76</v>
      </c>
      <c r="B4" s="129" t="s">
        <v>68</v>
      </c>
      <c r="C4" s="130" t="s">
        <v>69</v>
      </c>
      <c r="D4" s="131">
        <f>15149/2</f>
        <v>7574.5</v>
      </c>
      <c r="E4" s="132" t="s">
        <v>86</v>
      </c>
      <c r="F4" s="119"/>
      <c r="G4" s="119"/>
      <c r="H4" s="119"/>
    </row>
    <row r="5" spans="1:8" ht="13.8">
      <c r="A5" s="128" t="s">
        <v>76</v>
      </c>
      <c r="B5" s="129" t="s">
        <v>66</v>
      </c>
      <c r="C5" s="130" t="s">
        <v>72</v>
      </c>
      <c r="D5" s="131">
        <f>1500/2</f>
        <v>750</v>
      </c>
      <c r="E5" s="132" t="s">
        <v>86</v>
      </c>
      <c r="F5" s="119"/>
      <c r="G5" s="119"/>
      <c r="H5" s="119"/>
    </row>
    <row r="6" spans="1:8" ht="14.4" thickBot="1">
      <c r="A6" s="128" t="s">
        <v>76</v>
      </c>
      <c r="B6" s="129" t="s">
        <v>66</v>
      </c>
      <c r="C6" s="130" t="s">
        <v>83</v>
      </c>
      <c r="D6" s="131">
        <f>1500/2</f>
        <v>750</v>
      </c>
      <c r="E6" s="132" t="s">
        <v>86</v>
      </c>
      <c r="F6" s="119"/>
      <c r="G6" s="119"/>
      <c r="H6" s="119"/>
    </row>
    <row r="7" spans="1:8" ht="14.4" thickBot="1">
      <c r="A7" s="128" t="s">
        <v>76</v>
      </c>
      <c r="B7" s="128" t="s">
        <v>67</v>
      </c>
      <c r="C7" s="130" t="s">
        <v>84</v>
      </c>
      <c r="D7" s="131">
        <v>6500</v>
      </c>
      <c r="E7" s="132"/>
      <c r="F7" s="119"/>
      <c r="G7" s="133">
        <f>SUM(D4:D13)-10000-12600</f>
        <v>14034.5</v>
      </c>
      <c r="H7" s="119"/>
    </row>
    <row r="8" spans="1:8" ht="13.8">
      <c r="A8" s="128" t="s">
        <v>76</v>
      </c>
      <c r="B8" s="128" t="s">
        <v>67</v>
      </c>
      <c r="C8" s="130" t="s">
        <v>85</v>
      </c>
      <c r="D8" s="131">
        <v>3000</v>
      </c>
      <c r="E8" s="132"/>
      <c r="F8" s="119"/>
      <c r="G8" s="119"/>
      <c r="H8" s="119"/>
    </row>
    <row r="9" spans="1:8" s="51" customFormat="1" ht="13.8">
      <c r="A9" s="128" t="s">
        <v>76</v>
      </c>
      <c r="B9" s="128" t="s">
        <v>67</v>
      </c>
      <c r="C9" s="134" t="s">
        <v>63</v>
      </c>
      <c r="D9" s="135">
        <v>680</v>
      </c>
      <c r="E9" s="132"/>
      <c r="F9" s="119"/>
      <c r="G9" s="119"/>
      <c r="H9" s="119"/>
    </row>
    <row r="10" spans="1:8" ht="13.8">
      <c r="A10" s="128" t="s">
        <v>76</v>
      </c>
      <c r="B10" s="128" t="s">
        <v>67</v>
      </c>
      <c r="C10" s="134" t="s">
        <v>64</v>
      </c>
      <c r="D10" s="135">
        <v>200</v>
      </c>
      <c r="E10" s="136"/>
      <c r="F10" s="119"/>
      <c r="G10" s="119"/>
      <c r="H10" s="119"/>
    </row>
    <row r="11" spans="1:8" ht="13.8">
      <c r="A11" s="129" t="s">
        <v>76</v>
      </c>
      <c r="B11" s="129" t="s">
        <v>66</v>
      </c>
      <c r="C11" s="130" t="s">
        <v>73</v>
      </c>
      <c r="D11" s="137">
        <v>6300</v>
      </c>
      <c r="E11" s="138" t="s">
        <v>87</v>
      </c>
      <c r="F11" s="119"/>
      <c r="G11" s="119"/>
      <c r="H11" s="119"/>
    </row>
    <row r="12" spans="1:8" ht="13.8">
      <c r="A12" s="129" t="s">
        <v>76</v>
      </c>
      <c r="B12" s="128" t="s">
        <v>66</v>
      </c>
      <c r="C12" s="134" t="s">
        <v>62</v>
      </c>
      <c r="D12" s="135">
        <v>10000</v>
      </c>
      <c r="E12" s="138" t="s">
        <v>80</v>
      </c>
      <c r="F12" s="119"/>
      <c r="G12" s="119"/>
      <c r="H12" s="119"/>
    </row>
    <row r="13" spans="1:8" ht="13.8">
      <c r="A13" s="129" t="s">
        <v>76</v>
      </c>
      <c r="B13" s="129" t="s">
        <v>66</v>
      </c>
      <c r="C13" s="130" t="s">
        <v>74</v>
      </c>
      <c r="D13" s="137">
        <v>880</v>
      </c>
      <c r="E13" s="132"/>
      <c r="F13" s="119"/>
      <c r="G13" s="119"/>
      <c r="H13" s="119"/>
    </row>
    <row r="14" spans="1:8" ht="14.4" thickBot="1">
      <c r="A14" s="139"/>
      <c r="B14" s="139"/>
      <c r="C14" s="140"/>
      <c r="D14" s="141"/>
      <c r="E14" s="142"/>
      <c r="F14" s="119"/>
      <c r="G14" s="119"/>
      <c r="H14" s="119"/>
    </row>
    <row r="15" spans="1:8" ht="14.4" thickBot="1">
      <c r="A15" s="129" t="s">
        <v>77</v>
      </c>
      <c r="B15" s="129" t="s">
        <v>67</v>
      </c>
      <c r="C15" s="130" t="s">
        <v>70</v>
      </c>
      <c r="D15" s="137">
        <v>19194</v>
      </c>
      <c r="E15" s="132"/>
      <c r="F15" s="119"/>
      <c r="G15" s="133">
        <f>SUM(D15:D16)</f>
        <v>34030</v>
      </c>
      <c r="H15" s="119"/>
    </row>
    <row r="16" spans="1:8" ht="13.8">
      <c r="A16" s="129" t="s">
        <v>77</v>
      </c>
      <c r="B16" s="129" t="s">
        <v>66</v>
      </c>
      <c r="C16" s="130" t="s">
        <v>71</v>
      </c>
      <c r="D16" s="137">
        <v>14836</v>
      </c>
      <c r="E16" s="132"/>
      <c r="F16" s="119"/>
      <c r="G16" s="119"/>
      <c r="H16" s="119"/>
    </row>
    <row r="17" spans="1:8" ht="13.8">
      <c r="A17" s="129" t="s">
        <v>77</v>
      </c>
      <c r="B17" s="129" t="s">
        <v>68</v>
      </c>
      <c r="C17" s="130" t="s">
        <v>69</v>
      </c>
      <c r="D17" s="131">
        <f>15149/2</f>
        <v>7574.5</v>
      </c>
      <c r="E17" s="132"/>
      <c r="F17" s="119"/>
      <c r="G17" s="119"/>
      <c r="H17" s="119"/>
    </row>
    <row r="18" spans="1:8" ht="13.8">
      <c r="A18" s="129" t="s">
        <v>77</v>
      </c>
      <c r="B18" s="129" t="s">
        <v>66</v>
      </c>
      <c r="C18" s="130" t="s">
        <v>72</v>
      </c>
      <c r="D18" s="131">
        <f>1500/2</f>
        <v>750</v>
      </c>
      <c r="E18" s="132"/>
      <c r="F18" s="119"/>
      <c r="G18" s="119"/>
      <c r="H18" s="119"/>
    </row>
    <row r="19" spans="1:8" ht="13.8">
      <c r="A19" s="129" t="s">
        <v>77</v>
      </c>
      <c r="B19" s="129" t="s">
        <v>66</v>
      </c>
      <c r="C19" s="130" t="s">
        <v>83</v>
      </c>
      <c r="D19" s="131">
        <f>1500/2</f>
        <v>750</v>
      </c>
      <c r="E19" s="132"/>
      <c r="F19" s="119"/>
      <c r="G19" s="119"/>
      <c r="H19" s="119"/>
    </row>
    <row r="20" spans="1:8" ht="26.4">
      <c r="A20" s="129" t="s">
        <v>77</v>
      </c>
      <c r="B20" s="129" t="s">
        <v>68</v>
      </c>
      <c r="C20" s="130" t="s">
        <v>82</v>
      </c>
      <c r="D20" s="131">
        <v>756</v>
      </c>
      <c r="E20" s="132"/>
      <c r="F20" s="119"/>
      <c r="G20" s="119"/>
      <c r="H20" s="119"/>
    </row>
    <row r="21" spans="1:8">
      <c r="A21" s="60"/>
      <c r="B21" s="60"/>
      <c r="C21" s="56"/>
      <c r="D21" s="110"/>
      <c r="E21" s="75"/>
    </row>
    <row r="22" spans="1:8">
      <c r="A22" s="60"/>
      <c r="B22" s="60"/>
      <c r="C22" s="54"/>
      <c r="D22" s="108"/>
      <c r="E22" s="75"/>
    </row>
    <row r="23" spans="1:8">
      <c r="A23" s="60"/>
      <c r="B23" s="60"/>
      <c r="C23" s="54"/>
      <c r="D23" s="108"/>
      <c r="E23" s="75"/>
    </row>
    <row r="24" spans="1:8">
      <c r="A24" s="60"/>
      <c r="B24" s="60"/>
      <c r="C24" s="56"/>
      <c r="D24" s="109"/>
      <c r="E24" s="75"/>
    </row>
    <row r="25" spans="1:8">
      <c r="A25" s="60"/>
      <c r="B25" s="60"/>
      <c r="C25" s="56"/>
      <c r="D25" s="111"/>
      <c r="E25" s="76"/>
    </row>
    <row r="26" spans="1:8">
      <c r="A26" s="60"/>
      <c r="B26" s="60"/>
      <c r="C26" s="56"/>
      <c r="D26" s="111"/>
      <c r="E26" s="76"/>
    </row>
    <row r="27" spans="1:8">
      <c r="A27" s="60"/>
      <c r="B27" s="60"/>
      <c r="C27" s="56"/>
      <c r="D27" s="111"/>
      <c r="E27" s="76"/>
    </row>
    <row r="28" spans="1:8">
      <c r="A28" s="60"/>
      <c r="B28" s="60"/>
      <c r="C28" s="56"/>
      <c r="D28" s="111"/>
      <c r="E28" s="76"/>
    </row>
    <row r="29" spans="1:8">
      <c r="A29" s="60"/>
      <c r="B29" s="60"/>
      <c r="C29" s="56"/>
      <c r="D29" s="111"/>
      <c r="E29" s="76"/>
    </row>
    <row r="30" spans="1:8">
      <c r="A30" s="60"/>
      <c r="B30" s="60"/>
      <c r="C30" s="56"/>
      <c r="D30" s="111"/>
      <c r="E30" s="76"/>
    </row>
    <row r="31" spans="1:8">
      <c r="A31" s="60"/>
      <c r="B31" s="60"/>
      <c r="C31" s="56"/>
      <c r="D31" s="111"/>
      <c r="E31" s="76"/>
    </row>
    <row r="32" spans="1:8">
      <c r="A32" s="60"/>
      <c r="B32" s="60"/>
      <c r="C32" s="56"/>
      <c r="D32" s="111"/>
      <c r="E32" s="76"/>
    </row>
    <row r="33" spans="1:5">
      <c r="A33" s="60"/>
      <c r="B33" s="60"/>
      <c r="C33" s="56"/>
      <c r="D33" s="111"/>
      <c r="E33" s="76"/>
    </row>
    <row r="34" spans="1:5">
      <c r="A34" s="60"/>
      <c r="B34" s="60"/>
      <c r="C34" s="61"/>
      <c r="D34" s="111"/>
      <c r="E34" s="76"/>
    </row>
    <row r="35" spans="1:5">
      <c r="A35" s="60"/>
      <c r="B35" s="60"/>
      <c r="C35" s="57"/>
      <c r="D35" s="111"/>
      <c r="E35" s="76"/>
    </row>
    <row r="36" spans="1:5">
      <c r="A36" s="60"/>
      <c r="B36" s="60"/>
      <c r="C36" s="105"/>
      <c r="D36" s="111"/>
      <c r="E36" s="76"/>
    </row>
    <row r="37" spans="1:5">
      <c r="A37" s="60"/>
      <c r="B37" s="60"/>
      <c r="C37" s="105"/>
      <c r="D37" s="111"/>
      <c r="E37" s="76"/>
    </row>
    <row r="38" spans="1:5">
      <c r="A38" s="60"/>
      <c r="B38" s="60"/>
      <c r="C38" s="64"/>
      <c r="D38" s="111"/>
      <c r="E38" s="76"/>
    </row>
    <row r="39" spans="1:5">
      <c r="A39" s="60"/>
      <c r="B39" s="60"/>
      <c r="C39" s="64"/>
      <c r="D39" s="111"/>
      <c r="E39" s="76"/>
    </row>
    <row r="40" spans="1:5">
      <c r="A40" s="60"/>
      <c r="B40" s="60"/>
      <c r="C40" s="64"/>
      <c r="D40" s="111"/>
      <c r="E40" s="76"/>
    </row>
    <row r="41" spans="1:5" ht="13.8">
      <c r="A41" s="60"/>
      <c r="B41" s="60"/>
      <c r="C41" s="106"/>
      <c r="D41" s="111"/>
      <c r="E41" s="76"/>
    </row>
    <row r="42" spans="1:5">
      <c r="A42" s="60"/>
      <c r="B42" s="60"/>
      <c r="C42" s="64"/>
      <c r="D42" s="111"/>
      <c r="E42" s="76"/>
    </row>
    <row r="43" spans="1:5">
      <c r="A43" s="63"/>
      <c r="B43" s="63"/>
      <c r="C43" s="64"/>
      <c r="D43" s="112"/>
      <c r="E43" s="75"/>
    </row>
    <row r="44" spans="1:5">
      <c r="A44" s="63"/>
      <c r="B44" s="63"/>
      <c r="C44" s="64"/>
      <c r="D44" s="112"/>
      <c r="E44" s="75"/>
    </row>
    <row r="45" spans="1:5">
      <c r="A45" s="63"/>
      <c r="B45" s="63"/>
      <c r="C45" s="64"/>
      <c r="D45" s="112"/>
      <c r="E45" s="75"/>
    </row>
    <row r="46" spans="1:5">
      <c r="A46" s="63"/>
      <c r="B46" s="63"/>
      <c r="C46" s="64"/>
      <c r="D46" s="112"/>
      <c r="E46" s="75"/>
    </row>
    <row r="47" spans="1:5">
      <c r="A47" s="63"/>
      <c r="B47" s="63"/>
      <c r="C47" s="64"/>
      <c r="D47" s="112"/>
      <c r="E47" s="75"/>
    </row>
    <row r="48" spans="1:5">
      <c r="A48" s="63"/>
      <c r="B48" s="63"/>
      <c r="C48" s="64"/>
      <c r="D48" s="112"/>
      <c r="E48" s="75"/>
    </row>
    <row r="49" spans="1:5">
      <c r="A49" s="63"/>
      <c r="B49" s="63"/>
      <c r="C49" s="64"/>
      <c r="D49" s="112"/>
      <c r="E49" s="75"/>
    </row>
    <row r="50" spans="1:5">
      <c r="A50" s="63"/>
      <c r="B50" s="63"/>
      <c r="C50" s="64"/>
      <c r="D50" s="112"/>
      <c r="E50" s="75"/>
    </row>
    <row r="51" spans="1:5">
      <c r="A51" s="63"/>
      <c r="B51" s="63"/>
      <c r="C51" s="64"/>
      <c r="D51" s="112"/>
      <c r="E51" s="75"/>
    </row>
    <row r="52" spans="1:5">
      <c r="A52" s="63"/>
      <c r="B52" s="63"/>
      <c r="C52" s="55"/>
      <c r="D52" s="110"/>
      <c r="E52" s="93"/>
    </row>
    <row r="53" spans="1:5">
      <c r="A53" s="63"/>
      <c r="B53" s="63"/>
      <c r="C53" s="55"/>
      <c r="D53" s="110"/>
      <c r="E53" s="93"/>
    </row>
    <row r="54" spans="1:5">
      <c r="A54" s="63"/>
      <c r="B54" s="63"/>
      <c r="C54" s="55"/>
      <c r="D54" s="110"/>
      <c r="E54" s="93"/>
    </row>
    <row r="55" spans="1:5">
      <c r="A55" s="63"/>
      <c r="B55" s="63"/>
      <c r="C55" s="55"/>
      <c r="D55" s="110"/>
      <c r="E55" s="93"/>
    </row>
    <row r="56" spans="1:5">
      <c r="A56" s="63"/>
      <c r="B56" s="63"/>
      <c r="C56" s="54"/>
      <c r="D56" s="110"/>
      <c r="E56" s="93"/>
    </row>
    <row r="57" spans="1:5">
      <c r="A57" s="63"/>
      <c r="B57" s="63"/>
      <c r="C57" s="54"/>
      <c r="D57" s="110"/>
      <c r="E57" s="93"/>
    </row>
    <row r="58" spans="1:5">
      <c r="A58" s="63"/>
      <c r="B58" s="63"/>
      <c r="C58" s="54"/>
      <c r="D58" s="110"/>
      <c r="E58" s="93"/>
    </row>
    <row r="59" spans="1:5">
      <c r="A59" s="63"/>
      <c r="B59" s="63"/>
      <c r="C59" s="54"/>
      <c r="D59" s="110"/>
      <c r="E59" s="93"/>
    </row>
  </sheetData>
  <autoFilter ref="A3:E3" xr:uid="{97B04FAE-9897-43AA-8719-35064ADF6D48}">
    <sortState xmlns:xlrd2="http://schemas.microsoft.com/office/spreadsheetml/2017/richdata2" ref="A4:E25">
      <sortCondition ref="A3"/>
    </sortState>
  </autoFilter>
  <phoneticPr fontId="2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14A0-4E48-48CE-99EE-34EBB0CC0E03}">
  <dimension ref="A1:F40"/>
  <sheetViews>
    <sheetView workbookViewId="0">
      <selection activeCell="D1" sqref="D1:D1048576"/>
    </sheetView>
  </sheetViews>
  <sheetFormatPr defaultRowHeight="13.2"/>
  <cols>
    <col min="1" max="1" width="10.109375" bestFit="1" customWidth="1"/>
    <col min="3" max="3" width="18.6640625" customWidth="1"/>
    <col min="5" max="5" width="13.88671875" customWidth="1"/>
    <col min="6" max="6" width="12.5546875" style="11" customWidth="1"/>
  </cols>
  <sheetData>
    <row r="1" spans="1:6">
      <c r="A1" s="3"/>
      <c r="B1" s="4" t="s">
        <v>13</v>
      </c>
      <c r="C1" s="1"/>
      <c r="D1" s="1"/>
      <c r="E1" s="1"/>
      <c r="F1" s="2"/>
    </row>
    <row r="2" spans="1:6">
      <c r="A2" s="5"/>
      <c r="B2" s="6"/>
      <c r="C2" s="7"/>
      <c r="D2" s="7"/>
      <c r="E2" s="7"/>
      <c r="F2" s="43"/>
    </row>
    <row r="3" spans="1:6">
      <c r="A3" s="8" t="s">
        <v>0</v>
      </c>
      <c r="B3" s="10" t="s">
        <v>5</v>
      </c>
      <c r="C3" s="9" t="s">
        <v>14</v>
      </c>
      <c r="D3" s="10" t="s">
        <v>15</v>
      </c>
      <c r="E3" s="10" t="s">
        <v>17</v>
      </c>
      <c r="F3" s="13" t="s">
        <v>16</v>
      </c>
    </row>
    <row r="4" spans="1:6">
      <c r="A4" s="14"/>
      <c r="B4" s="31">
        <v>1</v>
      </c>
      <c r="D4" s="28">
        <v>15</v>
      </c>
      <c r="E4" s="18" t="s">
        <v>27</v>
      </c>
    </row>
    <row r="5" spans="1:6">
      <c r="A5" s="14"/>
      <c r="B5" s="31">
        <v>2</v>
      </c>
      <c r="D5" s="28">
        <v>4.13</v>
      </c>
      <c r="E5" s="18" t="s">
        <v>27</v>
      </c>
    </row>
    <row r="6" spans="1:6">
      <c r="A6" s="14"/>
      <c r="B6" s="31">
        <v>4</v>
      </c>
      <c r="D6" s="40">
        <v>6.38</v>
      </c>
      <c r="E6" s="18" t="s">
        <v>27</v>
      </c>
    </row>
    <row r="7" spans="1:6">
      <c r="A7" s="14"/>
      <c r="B7" s="31">
        <v>5</v>
      </c>
      <c r="D7" s="40">
        <v>6.75</v>
      </c>
      <c r="E7" s="18" t="s">
        <v>27</v>
      </c>
    </row>
    <row r="8" spans="1:6">
      <c r="A8" s="14"/>
      <c r="B8" s="31">
        <v>6</v>
      </c>
      <c r="D8" s="28">
        <v>10.5</v>
      </c>
      <c r="E8" s="18" t="s">
        <v>27</v>
      </c>
    </row>
    <row r="9" spans="1:6">
      <c r="A9" s="14"/>
      <c r="B9" s="31">
        <v>8</v>
      </c>
      <c r="D9" s="28">
        <v>12.38</v>
      </c>
      <c r="E9" s="18" t="s">
        <v>27</v>
      </c>
    </row>
    <row r="10" spans="1:6">
      <c r="A10" s="14"/>
      <c r="B10" s="31">
        <v>9</v>
      </c>
      <c r="D10" s="28">
        <v>12.75</v>
      </c>
      <c r="E10" s="18" t="s">
        <v>27</v>
      </c>
    </row>
    <row r="11" spans="1:6">
      <c r="A11" s="14"/>
      <c r="B11" s="31">
        <v>10</v>
      </c>
      <c r="D11" s="28">
        <v>14.63</v>
      </c>
      <c r="E11" s="18" t="s">
        <v>27</v>
      </c>
    </row>
    <row r="12" spans="1:6">
      <c r="A12" s="14"/>
      <c r="B12" s="31">
        <v>11</v>
      </c>
      <c r="D12" s="28">
        <v>9.3800000000000008</v>
      </c>
      <c r="E12" s="18" t="s">
        <v>27</v>
      </c>
    </row>
    <row r="13" spans="1:6">
      <c r="A13" s="14"/>
      <c r="B13" s="31">
        <v>12</v>
      </c>
      <c r="D13" s="28">
        <v>8.25</v>
      </c>
      <c r="E13" s="18" t="s">
        <v>27</v>
      </c>
    </row>
    <row r="14" spans="1:6">
      <c r="A14" s="14"/>
      <c r="B14" s="31">
        <v>13</v>
      </c>
      <c r="D14" s="40">
        <v>13.13</v>
      </c>
      <c r="E14" s="18" t="s">
        <v>27</v>
      </c>
    </row>
    <row r="15" spans="1:6">
      <c r="A15" s="14"/>
      <c r="B15" s="31">
        <v>14</v>
      </c>
      <c r="D15" s="28">
        <v>9.75</v>
      </c>
      <c r="E15" s="18" t="s">
        <v>27</v>
      </c>
    </row>
    <row r="16" spans="1:6">
      <c r="A16" s="14"/>
      <c r="B16" s="31">
        <v>15</v>
      </c>
      <c r="D16" s="28">
        <v>9.75</v>
      </c>
      <c r="E16" s="18" t="s">
        <v>27</v>
      </c>
    </row>
    <row r="17" spans="1:5">
      <c r="A17" s="14"/>
      <c r="B17" s="31">
        <v>16</v>
      </c>
      <c r="D17" s="28">
        <v>8.6300000000000008</v>
      </c>
      <c r="E17" s="18" t="s">
        <v>27</v>
      </c>
    </row>
    <row r="18" spans="1:5">
      <c r="A18" s="14"/>
      <c r="B18" s="31">
        <v>17</v>
      </c>
      <c r="D18" s="39">
        <v>9.75</v>
      </c>
      <c r="E18" s="18" t="s">
        <v>27</v>
      </c>
    </row>
    <row r="19" spans="1:5">
      <c r="A19" s="14"/>
      <c r="B19" s="31">
        <v>18</v>
      </c>
      <c r="D19" s="28">
        <v>21.38</v>
      </c>
      <c r="E19" s="18" t="s">
        <v>27</v>
      </c>
    </row>
    <row r="20" spans="1:5">
      <c r="A20" s="14"/>
      <c r="B20" s="31" t="s">
        <v>38</v>
      </c>
      <c r="D20" s="28">
        <v>12.75</v>
      </c>
      <c r="E20" s="18" t="s">
        <v>27</v>
      </c>
    </row>
    <row r="21" spans="1:5">
      <c r="A21" s="14"/>
      <c r="B21" s="31" t="s">
        <v>39</v>
      </c>
      <c r="D21" s="28">
        <v>12.75</v>
      </c>
      <c r="E21" s="18" t="s">
        <v>27</v>
      </c>
    </row>
    <row r="22" spans="1:5">
      <c r="A22" s="14"/>
      <c r="B22" s="31">
        <v>20</v>
      </c>
      <c r="D22" s="40">
        <v>9.75</v>
      </c>
      <c r="E22" s="18" t="s">
        <v>27</v>
      </c>
    </row>
    <row r="23" spans="1:5">
      <c r="A23" s="14"/>
      <c r="B23" s="31">
        <v>21</v>
      </c>
      <c r="D23" s="28">
        <v>9</v>
      </c>
      <c r="E23" s="18" t="s">
        <v>27</v>
      </c>
    </row>
    <row r="24" spans="1:5">
      <c r="A24" s="14"/>
      <c r="B24" s="31">
        <v>22</v>
      </c>
      <c r="D24" s="28">
        <v>8.6300000000000008</v>
      </c>
      <c r="E24" s="18" t="s">
        <v>27</v>
      </c>
    </row>
    <row r="25" spans="1:5">
      <c r="A25" s="14"/>
      <c r="B25" s="31">
        <v>23</v>
      </c>
      <c r="D25" s="28">
        <v>8.6300000000000008</v>
      </c>
      <c r="E25" s="18" t="s">
        <v>27</v>
      </c>
    </row>
    <row r="26" spans="1:5">
      <c r="A26" s="14"/>
      <c r="B26" s="31">
        <v>24</v>
      </c>
      <c r="D26" s="40">
        <v>9.75</v>
      </c>
      <c r="E26" s="18" t="s">
        <v>27</v>
      </c>
    </row>
    <row r="27" spans="1:5">
      <c r="A27" s="14"/>
      <c r="B27" s="31" t="s">
        <v>40</v>
      </c>
      <c r="D27" s="28">
        <v>10.88</v>
      </c>
      <c r="E27" s="18" t="s">
        <v>27</v>
      </c>
    </row>
    <row r="28" spans="1:5">
      <c r="A28" s="14"/>
      <c r="B28" s="31" t="s">
        <v>41</v>
      </c>
      <c r="D28" s="28">
        <v>10.88</v>
      </c>
      <c r="E28" s="18" t="s">
        <v>27</v>
      </c>
    </row>
    <row r="29" spans="1:5">
      <c r="A29" s="14"/>
      <c r="B29" s="31">
        <v>27</v>
      </c>
      <c r="D29" s="28">
        <v>15</v>
      </c>
      <c r="E29" s="18" t="s">
        <v>27</v>
      </c>
    </row>
    <row r="30" spans="1:5">
      <c r="A30" s="14"/>
      <c r="B30" s="31">
        <v>28</v>
      </c>
      <c r="D30" s="28">
        <v>37.130000000000003</v>
      </c>
      <c r="E30" s="18" t="s">
        <v>27</v>
      </c>
    </row>
    <row r="31" spans="1:5">
      <c r="A31" s="14"/>
      <c r="B31" s="31">
        <v>29</v>
      </c>
      <c r="D31" s="28">
        <v>9.75</v>
      </c>
      <c r="E31" s="18" t="s">
        <v>27</v>
      </c>
    </row>
    <row r="32" spans="1:5">
      <c r="A32" s="14"/>
      <c r="B32" s="31">
        <v>30</v>
      </c>
      <c r="D32" s="28">
        <v>9.3800000000000008</v>
      </c>
      <c r="E32" s="18" t="s">
        <v>27</v>
      </c>
    </row>
    <row r="33" spans="1:5">
      <c r="A33" s="14"/>
      <c r="B33" s="31" t="s">
        <v>43</v>
      </c>
      <c r="D33" s="28">
        <v>52.13</v>
      </c>
      <c r="E33" s="18" t="s">
        <v>27</v>
      </c>
    </row>
    <row r="34" spans="1:5">
      <c r="A34" s="14"/>
      <c r="B34" s="34">
        <v>1</v>
      </c>
      <c r="D34" s="42">
        <v>35.630000000000003</v>
      </c>
      <c r="E34" s="18" t="s">
        <v>27</v>
      </c>
    </row>
    <row r="35" spans="1:5">
      <c r="A35" s="14"/>
      <c r="B35" s="34">
        <v>2</v>
      </c>
      <c r="D35" s="42">
        <v>24.75</v>
      </c>
      <c r="E35" s="18" t="s">
        <v>27</v>
      </c>
    </row>
    <row r="36" spans="1:5">
      <c r="A36" s="14"/>
      <c r="B36" s="34">
        <v>5</v>
      </c>
      <c r="D36" s="42">
        <v>21.38</v>
      </c>
      <c r="E36" s="18" t="s">
        <v>27</v>
      </c>
    </row>
    <row r="37" spans="1:5">
      <c r="A37" s="14"/>
      <c r="B37" s="34">
        <v>6</v>
      </c>
      <c r="D37" s="42">
        <v>13.13</v>
      </c>
      <c r="E37" s="18" t="s">
        <v>27</v>
      </c>
    </row>
    <row r="38" spans="1:5">
      <c r="A38" s="14"/>
      <c r="B38" s="34">
        <v>7</v>
      </c>
      <c r="D38" s="42">
        <v>17.63</v>
      </c>
      <c r="E38" s="18" t="s">
        <v>27</v>
      </c>
    </row>
    <row r="39" spans="1:5">
      <c r="A39" s="14"/>
      <c r="B39" s="34">
        <v>8</v>
      </c>
      <c r="D39" s="42">
        <v>15.75</v>
      </c>
      <c r="E39" s="18" t="s">
        <v>27</v>
      </c>
    </row>
    <row r="40" spans="1:5">
      <c r="A40" s="14"/>
      <c r="B40" s="34" t="s">
        <v>47</v>
      </c>
      <c r="D40" s="42">
        <v>13.88</v>
      </c>
      <c r="E40" s="18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 Budget Performance 2022-23</vt:lpstr>
      <vt:lpstr>Table for Budget</vt:lpstr>
      <vt:lpstr>Allotment Rents</vt:lpstr>
      <vt:lpstr>Committed Spend accruals</vt:lpstr>
      <vt:lpstr>Invoice Raised</vt:lpstr>
      <vt:lpstr>' Budget Performance 2022-23'!Print_Area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cp:lastPrinted>2022-08-06T20:26:12Z</cp:lastPrinted>
  <dcterms:created xsi:type="dcterms:W3CDTF">2019-04-12T15:29:38Z</dcterms:created>
  <dcterms:modified xsi:type="dcterms:W3CDTF">2022-08-18T21:25:13Z</dcterms:modified>
</cp:coreProperties>
</file>