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lla\OneDrive\Great Waltham Parish Council\Finance and General Purposes Committee\Agenda\2021\paperwork Jan meeting\"/>
    </mc:Choice>
  </mc:AlternateContent>
  <xr:revisionPtr revIDLastSave="0" documentId="8_{B399010B-0632-4A21-97E2-842F2655D931}" xr6:coauthVersionLast="46" xr6:coauthVersionMax="46" xr10:uidLastSave="{00000000-0000-0000-0000-000000000000}"/>
  <bookViews>
    <workbookView xWindow="-108" yWindow="-108" windowWidth="23256" windowHeight="12576" tabRatio="797" xr2:uid="{00000000-000D-0000-FFFF-FFFF00000000}"/>
  </bookViews>
  <sheets>
    <sheet name="Overview to 2020-2021 Precept" sheetId="13" r:id="rId1"/>
    <sheet name=" Budget Performance 2020-21" sheetId="3" r:id="rId2"/>
    <sheet name="Allotment Rents" sheetId="11" state="hidden" r:id="rId3"/>
    <sheet name="Invoice Raised" sheetId="9" state="hidden" r:id="rId4"/>
  </sheets>
  <definedNames>
    <definedName name="_xlnm._FilterDatabase" localSheetId="1" hidden="1">' Budget Performance 2020-21'!$A$2:$AJ$134</definedName>
    <definedName name="categories">OFFSET(#REF!,0,0,MATCH(REPT("z",255),#REF!),1)</definedName>
    <definedName name="valuevx">42.314159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9" i="13" l="1"/>
  <c r="M207" i="3"/>
  <c r="P207" i="3"/>
  <c r="B5" i="13"/>
  <c r="B4" i="13"/>
  <c r="W209" i="3"/>
  <c r="AB205" i="3" l="1"/>
  <c r="T207" i="3" l="1"/>
  <c r="S207" i="3"/>
  <c r="AB209" i="3" l="1"/>
  <c r="K45" i="3"/>
  <c r="AF221" i="3" l="1"/>
  <c r="AD5" i="3" l="1"/>
  <c r="AD6" i="3"/>
  <c r="AD7" i="3"/>
  <c r="AD8" i="3"/>
  <c r="AD9" i="3"/>
  <c r="AD10" i="3"/>
  <c r="AD11" i="3"/>
  <c r="AD12" i="3"/>
  <c r="AD13" i="3"/>
  <c r="AD14" i="3"/>
  <c r="AD15" i="3"/>
  <c r="AD16" i="3"/>
  <c r="AD17" i="3"/>
  <c r="AD18" i="3"/>
  <c r="AD19" i="3"/>
  <c r="AD20" i="3"/>
  <c r="AD21" i="3"/>
  <c r="AD22" i="3"/>
  <c r="AD23" i="3"/>
  <c r="AD24" i="3"/>
  <c r="AD25" i="3"/>
  <c r="AD26" i="3"/>
  <c r="AD27" i="3"/>
  <c r="AD28" i="3"/>
  <c r="AD29" i="3"/>
  <c r="AD30" i="3"/>
  <c r="AD31" i="3"/>
  <c r="AD32" i="3"/>
  <c r="AD33" i="3"/>
  <c r="AD34" i="3"/>
  <c r="AD35" i="3"/>
  <c r="AD36" i="3"/>
  <c r="AD37" i="3"/>
  <c r="AD38" i="3"/>
  <c r="AD39" i="3"/>
  <c r="AD40" i="3"/>
  <c r="AD41" i="3"/>
  <c r="AD42" i="3"/>
  <c r="AD43" i="3"/>
  <c r="AD44" i="3"/>
  <c r="AD45" i="3"/>
  <c r="AD46" i="3"/>
  <c r="AD47" i="3"/>
  <c r="AD48" i="3"/>
  <c r="AD49" i="3"/>
  <c r="AD50" i="3"/>
  <c r="AD51" i="3"/>
  <c r="AD52" i="3"/>
  <c r="AD53" i="3"/>
  <c r="AD54" i="3"/>
  <c r="AD55" i="3"/>
  <c r="AD56" i="3"/>
  <c r="AD57" i="3"/>
  <c r="AD58" i="3"/>
  <c r="AD59" i="3"/>
  <c r="AD60" i="3"/>
  <c r="AD61" i="3"/>
  <c r="AD62" i="3"/>
  <c r="AD63" i="3"/>
  <c r="AD64" i="3"/>
  <c r="AD65" i="3"/>
  <c r="AD66" i="3"/>
  <c r="AD67" i="3"/>
  <c r="AD68" i="3"/>
  <c r="AD69" i="3"/>
  <c r="AD70" i="3"/>
  <c r="AD71" i="3"/>
  <c r="AD72" i="3"/>
  <c r="AD73" i="3"/>
  <c r="AD74" i="3"/>
  <c r="AD75" i="3"/>
  <c r="AD76" i="3"/>
  <c r="AD77" i="3"/>
  <c r="AD78" i="3"/>
  <c r="AD79" i="3"/>
  <c r="AD80" i="3"/>
  <c r="AD81" i="3"/>
  <c r="AD82" i="3"/>
  <c r="AD83" i="3"/>
  <c r="AD84" i="3"/>
  <c r="AD85" i="3"/>
  <c r="AD86" i="3"/>
  <c r="AD87" i="3"/>
  <c r="AD88" i="3"/>
  <c r="AD89" i="3"/>
  <c r="AD90" i="3"/>
  <c r="AD91" i="3"/>
  <c r="AD92" i="3"/>
  <c r="AD93" i="3"/>
  <c r="AD94" i="3"/>
  <c r="AD95" i="3"/>
  <c r="AD96" i="3"/>
  <c r="AD97" i="3"/>
  <c r="AD98" i="3"/>
  <c r="AD99" i="3"/>
  <c r="AD100" i="3"/>
  <c r="AD101" i="3"/>
  <c r="AD102" i="3"/>
  <c r="AD103" i="3"/>
  <c r="AD104" i="3"/>
  <c r="AD105" i="3"/>
  <c r="AD106" i="3"/>
  <c r="AD107" i="3"/>
  <c r="AD108" i="3"/>
  <c r="AD109" i="3"/>
  <c r="AD110" i="3"/>
  <c r="AD111" i="3"/>
  <c r="AD112" i="3"/>
  <c r="AD113" i="3"/>
  <c r="AD114" i="3"/>
  <c r="AD115" i="3"/>
  <c r="AD116" i="3"/>
  <c r="AD117" i="3"/>
  <c r="AD118" i="3"/>
  <c r="AD119" i="3"/>
  <c r="AD120" i="3"/>
  <c r="AD121" i="3"/>
  <c r="AD122" i="3"/>
  <c r="AD123" i="3"/>
  <c r="AD124" i="3"/>
  <c r="AD125" i="3"/>
  <c r="AD126" i="3"/>
  <c r="AD127" i="3"/>
  <c r="AD128" i="3"/>
  <c r="AD129" i="3"/>
  <c r="AD130" i="3"/>
  <c r="AD131" i="3"/>
  <c r="AD132" i="3"/>
  <c r="AD133" i="3"/>
  <c r="AD134" i="3"/>
  <c r="AD135" i="3"/>
  <c r="AD136" i="3"/>
  <c r="AD137" i="3"/>
  <c r="AD138" i="3"/>
  <c r="AD139" i="3"/>
  <c r="AD140" i="3"/>
  <c r="AD141" i="3"/>
  <c r="AD142" i="3"/>
  <c r="AD143" i="3"/>
  <c r="AD144" i="3"/>
  <c r="AD145" i="3"/>
  <c r="AD146" i="3"/>
  <c r="AD147" i="3"/>
  <c r="AD148" i="3"/>
  <c r="AD149" i="3"/>
  <c r="AD150" i="3"/>
  <c r="AD151" i="3"/>
  <c r="AD152" i="3"/>
  <c r="AD153" i="3"/>
  <c r="AD154" i="3"/>
  <c r="AD155" i="3"/>
  <c r="AD156" i="3"/>
  <c r="AD157" i="3"/>
  <c r="AD158" i="3"/>
  <c r="AD159" i="3"/>
  <c r="AD160" i="3"/>
  <c r="AD161" i="3"/>
  <c r="AD162" i="3"/>
  <c r="AD163" i="3"/>
  <c r="AD164" i="3"/>
  <c r="AD165" i="3"/>
  <c r="AD166" i="3"/>
  <c r="AD167" i="3"/>
  <c r="AD168" i="3"/>
  <c r="AD169" i="3"/>
  <c r="AD170" i="3"/>
  <c r="AD171" i="3"/>
  <c r="AD172" i="3"/>
  <c r="AD173" i="3"/>
  <c r="AD174" i="3"/>
  <c r="AD175" i="3"/>
  <c r="AD176" i="3"/>
  <c r="AD177" i="3"/>
  <c r="AD178" i="3"/>
  <c r="AD179" i="3"/>
  <c r="AD180" i="3"/>
  <c r="AD181" i="3"/>
  <c r="AD182" i="3"/>
  <c r="AD183" i="3"/>
  <c r="AD184" i="3"/>
  <c r="AD185" i="3"/>
  <c r="AD186" i="3"/>
  <c r="AD187" i="3"/>
  <c r="AD188" i="3"/>
  <c r="AD189" i="3"/>
  <c r="AD190" i="3"/>
  <c r="AD191" i="3"/>
  <c r="AD192" i="3"/>
  <c r="AD193" i="3"/>
  <c r="AD194" i="3"/>
  <c r="AD195" i="3"/>
  <c r="AD196" i="3"/>
  <c r="AD197" i="3"/>
  <c r="AD198" i="3"/>
  <c r="AD199" i="3"/>
  <c r="AD200" i="3"/>
  <c r="AD201" i="3"/>
  <c r="AD202" i="3"/>
  <c r="AD203" i="3"/>
  <c r="AD204" i="3"/>
  <c r="AD4" i="3"/>
  <c r="AC205" i="3"/>
  <c r="C205" i="3"/>
  <c r="AC209" i="3" l="1"/>
  <c r="AE205" i="3"/>
  <c r="AE209" i="3" s="1"/>
  <c r="AG205" i="3"/>
  <c r="AG209" i="3" s="1"/>
  <c r="AH205" i="3"/>
  <c r="AF205" i="3"/>
  <c r="AF209" i="3" s="1"/>
  <c r="AH3" i="3" l="1"/>
  <c r="AH209" i="3" s="1"/>
  <c r="AG221" i="3" s="1"/>
  <c r="AH221" i="3" s="1"/>
  <c r="I205" i="3" l="1"/>
  <c r="J205" i="3"/>
  <c r="J207" i="3" s="1"/>
  <c r="M205" i="3"/>
  <c r="N205" i="3"/>
  <c r="P205" i="3"/>
  <c r="Q205" i="3"/>
  <c r="Q209" i="3" s="1"/>
  <c r="R205" i="3"/>
  <c r="R209" i="3" s="1"/>
  <c r="V205" i="3"/>
  <c r="W205" i="3"/>
  <c r="Y205" i="3"/>
  <c r="Z205" i="3"/>
  <c r="AA205" i="3"/>
  <c r="AA209" i="3" s="1"/>
  <c r="N209" i="3" l="1"/>
  <c r="V209" i="3"/>
  <c r="Z209" i="3"/>
  <c r="M209" i="3"/>
  <c r="Y207" i="3"/>
  <c r="Y209" i="3" s="1"/>
  <c r="W207" i="3"/>
  <c r="I209" i="3"/>
  <c r="P209" i="3"/>
  <c r="J209" i="3"/>
  <c r="U205" i="3" l="1"/>
  <c r="U209" i="3" s="1"/>
  <c r="K205" i="3"/>
  <c r="T205" i="3"/>
  <c r="X205" i="3"/>
  <c r="X209" i="3" s="1"/>
  <c r="T209" i="3" l="1"/>
  <c r="K209" i="3"/>
  <c r="F205" i="3"/>
  <c r="F207" i="3" s="1"/>
  <c r="G205" i="3"/>
  <c r="G207" i="3" s="1"/>
  <c r="S205" i="3"/>
  <c r="H205" i="3"/>
  <c r="E205" i="3"/>
  <c r="E207" i="3" s="1"/>
  <c r="O205" i="3"/>
  <c r="L205" i="3"/>
  <c r="L209" i="3" s="1"/>
  <c r="S209" i="3" l="1"/>
  <c r="O207" i="3"/>
  <c r="O209" i="3" s="1"/>
  <c r="G209" i="3"/>
  <c r="H209" i="3"/>
  <c r="F209" i="3"/>
  <c r="E209" i="3" l="1"/>
  <c r="AD207" i="3"/>
  <c r="C207" i="3"/>
  <c r="C42" i="11"/>
  <c r="H35" i="11" l="1"/>
  <c r="G35" i="11"/>
  <c r="D35" i="11"/>
  <c r="C40" i="11" s="1"/>
  <c r="C35" i="11"/>
  <c r="C38" i="11" s="1"/>
  <c r="C44" i="11" s="1"/>
  <c r="D46" i="11" s="1"/>
  <c r="AD205" i="3" l="1"/>
  <c r="AD209" i="3" l="1"/>
  <c r="C209" i="3"/>
</calcChain>
</file>

<file path=xl/sharedStrings.xml><?xml version="1.0" encoding="utf-8"?>
<sst xmlns="http://schemas.openxmlformats.org/spreadsheetml/2006/main" count="401" uniqueCount="176">
  <si>
    <t>Date</t>
  </si>
  <si>
    <t>Item</t>
  </si>
  <si>
    <t>salary</t>
  </si>
  <si>
    <t>Pension</t>
  </si>
  <si>
    <t>Paye</t>
  </si>
  <si>
    <t>training</t>
  </si>
  <si>
    <t>Details</t>
  </si>
  <si>
    <t>Phone</t>
  </si>
  <si>
    <t>insurance</t>
  </si>
  <si>
    <t>Grants</t>
  </si>
  <si>
    <t>S137</t>
  </si>
  <si>
    <t>Total Precept Expenses</t>
  </si>
  <si>
    <t>Total</t>
  </si>
  <si>
    <t xml:space="preserve">Subscriptions
</t>
  </si>
  <si>
    <t>Office Rent</t>
  </si>
  <si>
    <t>INVOICES RAISED</t>
  </si>
  <si>
    <t>Payee</t>
  </si>
  <si>
    <t>Amount</t>
  </si>
  <si>
    <t>Paid</t>
  </si>
  <si>
    <t>Description</t>
  </si>
  <si>
    <t>General Reserve</t>
  </si>
  <si>
    <t>Payment</t>
  </si>
  <si>
    <t>Utilities</t>
  </si>
  <si>
    <t>Handyman Equipment</t>
  </si>
  <si>
    <t>ADMINISTRATION</t>
  </si>
  <si>
    <t>GRANTS</t>
  </si>
  <si>
    <t>ALLOTMENTS</t>
  </si>
  <si>
    <t>PARKS &amp;
 OPEN SPACES</t>
  </si>
  <si>
    <t>Allotment Rent</t>
  </si>
  <si>
    <t>STAFF COSTS</t>
  </si>
  <si>
    <t>Budget</t>
  </si>
  <si>
    <t>water</t>
  </si>
  <si>
    <t>Rent</t>
  </si>
  <si>
    <t>Bank Fees</t>
  </si>
  <si>
    <t>Web Services</t>
  </si>
  <si>
    <t>Ofice Equipment</t>
  </si>
  <si>
    <t>Accountancy &amp; Audit</t>
  </si>
  <si>
    <t>Street Furniture Repairs</t>
  </si>
  <si>
    <t>Grounds Maintenace Contract</t>
  </si>
  <si>
    <t>Holiday Activities</t>
  </si>
  <si>
    <t>RecreationGround</t>
  </si>
  <si>
    <t>Brookmead</t>
  </si>
  <si>
    <t>19A</t>
  </si>
  <si>
    <t>19B</t>
  </si>
  <si>
    <t>26A</t>
  </si>
  <si>
    <t>26B</t>
  </si>
  <si>
    <t>Potential</t>
  </si>
  <si>
    <t>31/13</t>
  </si>
  <si>
    <t>Bury Lane</t>
  </si>
  <si>
    <t>6a</t>
  </si>
  <si>
    <t>6b</t>
  </si>
  <si>
    <t>6c</t>
  </si>
  <si>
    <t>Total Income</t>
  </si>
  <si>
    <t>(3 BM and 5 BL)</t>
  </si>
  <si>
    <t>Rent Cost</t>
  </si>
  <si>
    <t>Oustanding Rent</t>
  </si>
  <si>
    <t>(Total Received)</t>
  </si>
  <si>
    <t>Reserve Accounts</t>
  </si>
  <si>
    <t>S106</t>
  </si>
  <si>
    <t>CiL</t>
  </si>
  <si>
    <t>Captital Works</t>
  </si>
  <si>
    <t>Planned end of Year</t>
  </si>
  <si>
    <t>Special PC Costs</t>
  </si>
  <si>
    <t>Village Hall car parking</t>
  </si>
  <si>
    <t>2020-2021</t>
  </si>
  <si>
    <t>Top up Capital Works</t>
  </si>
  <si>
    <t>21.04.2020</t>
  </si>
  <si>
    <t>02..4.2020</t>
  </si>
  <si>
    <t>02.04.2020</t>
  </si>
  <si>
    <t>EALC</t>
  </si>
  <si>
    <t>Cllr Mcdevitt - Repairs to Noticeboard repairs</t>
  </si>
  <si>
    <t>Energy - EON</t>
  </si>
  <si>
    <t xml:space="preserve">MD Landscpaes </t>
  </si>
  <si>
    <t>Wave - Water- Changing Room</t>
  </si>
  <si>
    <t>Wave -Water- Allotment</t>
  </si>
  <si>
    <t>Essex Pension Fund</t>
  </si>
  <si>
    <t>HMRC</t>
  </si>
  <si>
    <t>Clerks Expenses</t>
  </si>
  <si>
    <t>Handyman Wages</t>
  </si>
  <si>
    <t>20.05.20</t>
  </si>
  <si>
    <t>GW VILLAGE HALL</t>
  </si>
  <si>
    <t>Clerks Wages</t>
  </si>
  <si>
    <t>JCMServices</t>
  </si>
  <si>
    <t>Chatham Hall Estate</t>
  </si>
  <si>
    <t>Amazon</t>
  </si>
  <si>
    <t>Lawnmower Repairs</t>
  </si>
  <si>
    <t>A.Martin</t>
  </si>
  <si>
    <t>First Rate Flat Roofing</t>
  </si>
  <si>
    <t>Strutt &amp; Parker</t>
  </si>
  <si>
    <t>8p</t>
  </si>
  <si>
    <t>14.06.20</t>
  </si>
  <si>
    <t>Parishiner</t>
  </si>
  <si>
    <t>service charge</t>
  </si>
  <si>
    <t>01.07.2020</t>
  </si>
  <si>
    <t>20.07.20</t>
  </si>
  <si>
    <t>Handyman expenses</t>
  </si>
  <si>
    <t>Gw village hall</t>
  </si>
  <si>
    <t>Handyman wages</t>
  </si>
  <si>
    <t>Hmrc</t>
  </si>
  <si>
    <t>Essex pension fund</t>
  </si>
  <si>
    <t>Clerks expenses</t>
  </si>
  <si>
    <t>Ealc</t>
  </si>
  <si>
    <t>Playsafety</t>
  </si>
  <si>
    <t>Great Waltham Parish news</t>
  </si>
  <si>
    <t>Cllr steel – fast signs</t>
  </si>
  <si>
    <t>Swalec</t>
  </si>
  <si>
    <t>24.07.20</t>
  </si>
  <si>
    <t>BHIB</t>
  </si>
  <si>
    <t>Speed Camera</t>
  </si>
  <si>
    <t>Muga</t>
  </si>
  <si>
    <t>Changing Rooms</t>
  </si>
  <si>
    <t>Asset Refresh</t>
  </si>
  <si>
    <t>PRECEPT</t>
  </si>
  <si>
    <t>Forecast Spend</t>
  </si>
  <si>
    <t>Total YTD</t>
  </si>
  <si>
    <t>Legal Fees</t>
  </si>
  <si>
    <t>Items requested</t>
  </si>
  <si>
    <t>VAT</t>
  </si>
  <si>
    <t>Vat Number</t>
  </si>
  <si>
    <t>01.08.2020</t>
  </si>
  <si>
    <t>18.08.2020</t>
  </si>
  <si>
    <t>08.08.2020</t>
  </si>
  <si>
    <t>A J Salmon</t>
  </si>
  <si>
    <t>GW Village Hall</t>
  </si>
  <si>
    <t>Clerk Salary</t>
  </si>
  <si>
    <t>Payment to Caretaker</t>
  </si>
  <si>
    <t>Online Playgrounds</t>
  </si>
  <si>
    <t>SBC</t>
  </si>
  <si>
    <t>Chelmsford City Council</t>
  </si>
  <si>
    <t xml:space="preserve">Chatham Hall estate </t>
  </si>
  <si>
    <t>Mr M Howard</t>
  </si>
  <si>
    <t>01.09.2020</t>
  </si>
  <si>
    <t>23.09.2020</t>
  </si>
  <si>
    <t>Expenditure</t>
  </si>
  <si>
    <t>balance</t>
  </si>
  <si>
    <t>Ford End Village Hall</t>
  </si>
  <si>
    <t>20.10.20</t>
  </si>
  <si>
    <t>wj gowers</t>
  </si>
  <si>
    <t>02.10.2020</t>
  </si>
  <si>
    <t>02.11.2020</t>
  </si>
  <si>
    <t>17.11.2020</t>
  </si>
  <si>
    <t>Cllr Steel - Wreaths</t>
  </si>
  <si>
    <t>DM Payroll</t>
  </si>
  <si>
    <t>Clerk Expenses</t>
  </si>
  <si>
    <t>Micklem</t>
  </si>
  <si>
    <t>30.10.20</t>
  </si>
  <si>
    <t>22.10.20</t>
  </si>
  <si>
    <t>Handyman Expenses</t>
  </si>
  <si>
    <t>20.11.2020</t>
  </si>
  <si>
    <t>Fenland Leisure</t>
  </si>
  <si>
    <t>Wave</t>
  </si>
  <si>
    <t>02.12.2020</t>
  </si>
  <si>
    <t>Great Waltham Village Hall</t>
  </si>
  <si>
    <t>GKS Treecare</t>
  </si>
  <si>
    <t>handyman Salary</t>
  </si>
  <si>
    <t>JCM Services</t>
  </si>
  <si>
    <t>Tree Volunteer</t>
  </si>
  <si>
    <t>Cllr Martin-Planning</t>
  </si>
  <si>
    <t xml:space="preserve">Clerk Expenses </t>
  </si>
  <si>
    <t>Caretaker Salary Q3</t>
  </si>
  <si>
    <t>22.12.2020</t>
  </si>
  <si>
    <t>31.12.2020</t>
  </si>
  <si>
    <t>18.01.2021</t>
  </si>
  <si>
    <t>Clerk Wages</t>
  </si>
  <si>
    <t>02.01.2021</t>
  </si>
  <si>
    <t>Village Hall</t>
  </si>
  <si>
    <t>Staff Costs</t>
  </si>
  <si>
    <t>Administration</t>
  </si>
  <si>
    <t>Parks &amp; Open Spaces</t>
  </si>
  <si>
    <t>Allotments</t>
  </si>
  <si>
    <t>Budget Heading</t>
  </si>
  <si>
    <t>(Specials £500)</t>
  </si>
  <si>
    <t>(VH CarPark £1250)</t>
  </si>
  <si>
    <t>(Top up Capitol Works)</t>
  </si>
  <si>
    <t>(only 1 Grant given)</t>
  </si>
  <si>
    <t>Forecast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</si>
</sst>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£&quot;#,##0;[Red]\-&quot;£&quot;#,##0"/>
    <numFmt numFmtId="8" formatCode="&quot;£&quot;#,##0.00;[Red]\-&quot;£&quot;#,##0.00"/>
    <numFmt numFmtId="165" formatCode="[$£]#,##0.00"/>
    <numFmt numFmtId="171" formatCode="_(* #,##0.00_);_(* \(#,##0.00\);_(* &quot;-&quot;??_);_(@_)"/>
    <numFmt numFmtId="172" formatCode="&quot;£&quot;#,##0.00"/>
    <numFmt numFmtId="173" formatCode="_(&quot;$&quot;* #,##0.00_);_(&quot;$&quot;* \(#,##0.00\);_(&quot;$&quot;* &quot;-&quot;??_);_(@_)"/>
  </numFmts>
  <fonts count="30">
    <font>
      <sz val="10"/>
      <color rgb="FF000000"/>
      <name val="Helvetica Neue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sz val="10"/>
      <name val="Helvetica Neue"/>
    </font>
    <font>
      <sz val="8"/>
      <color rgb="FF000000"/>
      <name val="Calibri"/>
      <family val="2"/>
    </font>
    <font>
      <b/>
      <u/>
      <sz val="10"/>
      <color rgb="FF000000"/>
      <name val="Arial"/>
      <family val="2"/>
    </font>
    <font>
      <b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b/>
      <sz val="10"/>
      <color rgb="FF000000"/>
      <name val="Calibri"/>
      <family val="2"/>
    </font>
    <font>
      <sz val="11"/>
      <color rgb="FFFF0000"/>
      <name val="Calibri"/>
      <family val="2"/>
    </font>
    <font>
      <b/>
      <sz val="10"/>
      <name val="Calibri"/>
      <family val="2"/>
    </font>
    <font>
      <sz val="10"/>
      <color rgb="FFFF0000"/>
      <name val="Calibri"/>
      <family val="2"/>
    </font>
    <font>
      <b/>
      <sz val="10"/>
      <name val="Helvetica Neue"/>
    </font>
    <font>
      <sz val="10"/>
      <color rgb="FF000000"/>
      <name val="Arial"/>
      <family val="2"/>
    </font>
    <font>
      <sz val="8"/>
      <color rgb="FF000000"/>
      <name val="Calibri"/>
      <family val="2"/>
    </font>
    <font>
      <sz val="11"/>
      <name val="Arial"/>
      <family val="2"/>
    </font>
    <font>
      <sz val="10"/>
      <name val="Verdana"/>
      <family val="2"/>
    </font>
    <font>
      <b/>
      <sz val="10"/>
      <color rgb="FF000000"/>
      <name val="Helvetica Neue"/>
    </font>
    <font>
      <sz val="10"/>
      <color rgb="FF000000"/>
      <name val="Calibri"/>
      <family val="2"/>
    </font>
    <font>
      <sz val="10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Helvetica Neue"/>
    </font>
    <font>
      <b/>
      <sz val="10"/>
      <color rgb="FFFF0000"/>
      <name val="Helvetica Neue"/>
    </font>
    <font>
      <sz val="10"/>
      <color rgb="FF000000"/>
      <name val="Helvetica Neue"/>
    </font>
    <font>
      <sz val="12"/>
      <color rgb="FF000000"/>
      <name val="Helvetica Neue"/>
    </font>
    <font>
      <b/>
      <sz val="11"/>
      <color rgb="FF000000"/>
      <name val="Calibri"/>
      <family val="2"/>
    </font>
    <font>
      <i/>
      <sz val="10"/>
      <color rgb="FF00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C2D69B"/>
        <bgColor rgb="FFC2D69B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00FF00"/>
      </patternFill>
    </fill>
    <fill>
      <patternFill patternType="solid">
        <fgColor theme="0"/>
        <bgColor rgb="FFFFFFFF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/>
        <bgColor rgb="FFFFFFFF"/>
      </patternFill>
    </fill>
  </fills>
  <borders count="35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/>
      <diagonal/>
    </border>
    <border>
      <left style="thin">
        <color rgb="FF000000"/>
      </left>
      <right style="thin">
        <color rgb="FFAAAAAA"/>
      </right>
      <top style="thin">
        <color rgb="FF000000"/>
      </top>
      <bottom style="thin">
        <color rgb="FF000000"/>
      </bottom>
      <diagonal/>
    </border>
    <border>
      <left style="thin">
        <color rgb="FFAAAAAA"/>
      </left>
      <right style="thin">
        <color rgb="FFAAAAAA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17" fillId="0" borderId="6"/>
    <xf numFmtId="171" fontId="18" fillId="0" borderId="6" applyFont="0" applyFill="0" applyBorder="0" applyAlignment="0" applyProtection="0"/>
    <xf numFmtId="173" fontId="18" fillId="0" borderId="6" applyFont="0" applyFill="0" applyBorder="0" applyAlignment="0" applyProtection="0"/>
    <xf numFmtId="0" fontId="26" fillId="0" borderId="6"/>
  </cellStyleXfs>
  <cellXfs count="191">
    <xf numFmtId="0" fontId="0" fillId="0" borderId="0" xfId="0" applyFont="1" applyAlignment="1">
      <alignment vertical="top" wrapText="1"/>
    </xf>
    <xf numFmtId="1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center" vertical="top"/>
    </xf>
    <xf numFmtId="1" fontId="2" fillId="0" borderId="3" xfId="0" applyNumberFormat="1" applyFont="1" applyBorder="1" applyAlignment="1">
      <alignment horizontal="left" vertical="center"/>
    </xf>
    <xf numFmtId="1" fontId="9" fillId="0" borderId="3" xfId="0" applyNumberFormat="1" applyFont="1" applyBorder="1" applyAlignment="1">
      <alignment horizontal="center" vertical="top"/>
    </xf>
    <xf numFmtId="1" fontId="2" fillId="0" borderId="3" xfId="0" applyNumberFormat="1" applyFont="1" applyBorder="1" applyAlignment="1">
      <alignment vertical="center"/>
    </xf>
    <xf numFmtId="49" fontId="8" fillId="0" borderId="4" xfId="0" applyNumberFormat="1" applyFont="1" applyBorder="1" applyAlignment="1">
      <alignment horizontal="left" vertical="top"/>
    </xf>
    <xf numFmtId="1" fontId="2" fillId="0" borderId="5" xfId="0" applyNumberFormat="1" applyFont="1" applyBorder="1" applyAlignment="1">
      <alignment vertical="center"/>
    </xf>
    <xf numFmtId="49" fontId="8" fillId="0" borderId="5" xfId="0" applyNumberFormat="1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 wrapText="1"/>
    </xf>
    <xf numFmtId="0" fontId="0" fillId="0" borderId="0" xfId="0" applyFont="1" applyAlignment="1">
      <alignment horizontal="center" vertical="top" wrapText="1"/>
    </xf>
    <xf numFmtId="4" fontId="3" fillId="0" borderId="0" xfId="0" applyNumberFormat="1" applyFont="1" applyAlignment="1">
      <alignment vertical="top" wrapText="1"/>
    </xf>
    <xf numFmtId="0" fontId="0" fillId="0" borderId="0" xfId="0" applyFont="1" applyAlignment="1">
      <alignment vertical="top" wrapText="1"/>
    </xf>
    <xf numFmtId="49" fontId="8" fillId="0" borderId="5" xfId="0" applyNumberFormat="1" applyFont="1" applyBorder="1" applyAlignment="1">
      <alignment horizontal="center" vertical="top" wrapText="1"/>
    </xf>
    <xf numFmtId="14" fontId="0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vertical="top" wrapText="1"/>
    </xf>
    <xf numFmtId="8" fontId="0" fillId="0" borderId="0" xfId="0" applyNumberFormat="1" applyFont="1" applyAlignment="1">
      <alignment vertical="top" wrapText="1"/>
    </xf>
    <xf numFmtId="8" fontId="0" fillId="0" borderId="0" xfId="0" applyNumberFormat="1" applyFont="1" applyAlignment="1">
      <alignment horizontal="center" vertical="top" wrapText="1"/>
    </xf>
    <xf numFmtId="8" fontId="0" fillId="0" borderId="6" xfId="0" applyNumberFormat="1" applyFont="1" applyBorder="1" applyAlignment="1">
      <alignment vertical="top" wrapText="1"/>
    </xf>
    <xf numFmtId="0" fontId="0" fillId="0" borderId="0" xfId="0" applyFont="1" applyAlignment="1">
      <alignment vertical="top" wrapText="1"/>
    </xf>
    <xf numFmtId="0" fontId="15" fillId="0" borderId="0" xfId="0" applyFont="1" applyAlignment="1">
      <alignment vertical="top" wrapText="1"/>
    </xf>
    <xf numFmtId="8" fontId="2" fillId="4" borderId="7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vertical="top" wrapText="1"/>
    </xf>
    <xf numFmtId="0" fontId="0" fillId="0" borderId="0" xfId="0" applyFont="1" applyAlignment="1">
      <alignment vertical="top" wrapText="1"/>
    </xf>
    <xf numFmtId="172" fontId="6" fillId="2" borderId="7" xfId="0" applyNumberFormat="1" applyFont="1" applyFill="1" applyBorder="1" applyAlignment="1">
      <alignment horizontal="center" vertical="center" wrapText="1"/>
    </xf>
    <xf numFmtId="172" fontId="16" fillId="2" borderId="7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vertical="top" wrapText="1"/>
    </xf>
    <xf numFmtId="0" fontId="0" fillId="0" borderId="7" xfId="0" applyFont="1" applyBorder="1" applyAlignment="1">
      <alignment horizontal="center" vertical="top" wrapText="1"/>
    </xf>
    <xf numFmtId="0" fontId="22" fillId="0" borderId="7" xfId="0" applyFont="1" applyBorder="1" applyAlignment="1">
      <alignment vertical="center" wrapText="1"/>
    </xf>
    <xf numFmtId="8" fontId="22" fillId="0" borderId="7" xfId="0" applyNumberFormat="1" applyFont="1" applyBorder="1" applyAlignment="1">
      <alignment vertical="center" wrapText="1"/>
    </xf>
    <xf numFmtId="0" fontId="0" fillId="0" borderId="7" xfId="0" applyFont="1" applyBorder="1" applyAlignment="1">
      <alignment vertical="top" wrapText="1"/>
    </xf>
    <xf numFmtId="0" fontId="0" fillId="0" borderId="18" xfId="0" applyFont="1" applyBorder="1" applyAlignment="1">
      <alignment horizontal="center" vertical="top" wrapText="1"/>
    </xf>
    <xf numFmtId="8" fontId="0" fillId="0" borderId="7" xfId="0" applyNumberFormat="1" applyFont="1" applyBorder="1" applyAlignment="1">
      <alignment horizontal="center" vertical="top" wrapText="1"/>
    </xf>
    <xf numFmtId="0" fontId="0" fillId="0" borderId="6" xfId="0" applyFont="1" applyBorder="1" applyAlignment="1">
      <alignment vertical="top" wrapText="1"/>
    </xf>
    <xf numFmtId="0" fontId="19" fillId="0" borderId="6" xfId="0" applyFont="1" applyBorder="1" applyAlignment="1">
      <alignment vertical="top" wrapText="1"/>
    </xf>
    <xf numFmtId="0" fontId="19" fillId="0" borderId="7" xfId="0" applyFont="1" applyBorder="1" applyAlignment="1">
      <alignment horizontal="center" vertical="top" wrapText="1"/>
    </xf>
    <xf numFmtId="0" fontId="19" fillId="0" borderId="6" xfId="0" applyFont="1" applyBorder="1" applyAlignment="1">
      <alignment horizontal="center" vertical="top" wrapText="1"/>
    </xf>
    <xf numFmtId="0" fontId="19" fillId="0" borderId="0" xfId="0" applyFont="1" applyAlignment="1">
      <alignment horizontal="center" vertical="top" wrapText="1"/>
    </xf>
    <xf numFmtId="0" fontId="23" fillId="0" borderId="7" xfId="0" applyFont="1" applyBorder="1" applyAlignment="1">
      <alignment horizontal="center" vertical="center" wrapText="1"/>
    </xf>
    <xf numFmtId="8" fontId="0" fillId="0" borderId="7" xfId="0" applyNumberFormat="1" applyFont="1" applyBorder="1" applyAlignment="1">
      <alignment vertical="top" wrapText="1"/>
    </xf>
    <xf numFmtId="8" fontId="19" fillId="0" borderId="18" xfId="0" applyNumberFormat="1" applyFont="1" applyBorder="1" applyAlignment="1">
      <alignment horizontal="center" vertical="top" wrapText="1"/>
    </xf>
    <xf numFmtId="8" fontId="19" fillId="0" borderId="7" xfId="0" applyNumberFormat="1" applyFont="1" applyBorder="1" applyAlignment="1">
      <alignment vertical="top" wrapText="1"/>
    </xf>
    <xf numFmtId="8" fontId="0" fillId="0" borderId="0" xfId="0" applyNumberFormat="1" applyFont="1" applyAlignment="1">
      <alignment horizontal="center" vertical="center" wrapText="1"/>
    </xf>
    <xf numFmtId="6" fontId="0" fillId="0" borderId="0" xfId="0" applyNumberFormat="1" applyFont="1" applyAlignment="1">
      <alignment horizontal="center" vertical="top" wrapText="1"/>
    </xf>
    <xf numFmtId="8" fontId="24" fillId="3" borderId="7" xfId="0" applyNumberFormat="1" applyFont="1" applyFill="1" applyBorder="1" applyAlignment="1">
      <alignment horizontal="center" vertical="top" wrapText="1"/>
    </xf>
    <xf numFmtId="8" fontId="25" fillId="3" borderId="7" xfId="0" applyNumberFormat="1" applyFont="1" applyFill="1" applyBorder="1" applyAlignment="1">
      <alignment horizontal="center" vertical="top" wrapText="1"/>
    </xf>
    <xf numFmtId="8" fontId="25" fillId="0" borderId="0" xfId="0" applyNumberFormat="1" applyFont="1" applyAlignment="1">
      <alignment horizontal="center" vertical="top" wrapText="1"/>
    </xf>
    <xf numFmtId="8" fontId="22" fillId="0" borderId="7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/>
    </xf>
    <xf numFmtId="8" fontId="5" fillId="4" borderId="7" xfId="0" applyNumberFormat="1" applyFont="1" applyFill="1" applyBorder="1" applyAlignment="1">
      <alignment horizontal="center" vertical="top" wrapText="1"/>
    </xf>
    <xf numFmtId="8" fontId="14" fillId="4" borderId="7" xfId="0" applyNumberFormat="1" applyFont="1" applyFill="1" applyBorder="1" applyAlignment="1">
      <alignment horizontal="center" vertical="top" wrapText="1"/>
    </xf>
    <xf numFmtId="0" fontId="19" fillId="0" borderId="12" xfId="0" applyFont="1" applyBorder="1" applyAlignment="1">
      <alignment horizontal="center" vertical="top" wrapText="1"/>
    </xf>
    <xf numFmtId="8" fontId="0" fillId="0" borderId="13" xfId="0" applyNumberFormat="1" applyFont="1" applyBorder="1" applyAlignment="1">
      <alignment horizontal="center" vertical="top" wrapText="1"/>
    </xf>
    <xf numFmtId="0" fontId="0" fillId="0" borderId="14" xfId="0" applyFont="1" applyBorder="1" applyAlignment="1">
      <alignment horizontal="center" vertical="top" wrapText="1"/>
    </xf>
    <xf numFmtId="8" fontId="19" fillId="0" borderId="0" xfId="0" applyNumberFormat="1" applyFont="1" applyAlignment="1">
      <alignment horizontal="center" vertical="top" wrapText="1"/>
    </xf>
    <xf numFmtId="0" fontId="10" fillId="2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0" xfId="0" applyFont="1" applyAlignment="1">
      <alignment vertical="top" wrapText="1"/>
    </xf>
    <xf numFmtId="8" fontId="0" fillId="4" borderId="6" xfId="0" applyNumberFormat="1" applyFont="1" applyFill="1" applyBorder="1" applyAlignment="1">
      <alignment vertical="top" wrapText="1"/>
    </xf>
    <xf numFmtId="8" fontId="11" fillId="0" borderId="0" xfId="0" applyNumberFormat="1" applyFont="1" applyAlignment="1">
      <alignment horizontal="left" vertical="top" wrapText="1"/>
    </xf>
    <xf numFmtId="8" fontId="13" fillId="0" borderId="20" xfId="0" applyNumberFormat="1" applyFont="1" applyBorder="1" applyAlignment="1">
      <alignment vertical="top" wrapText="1"/>
    </xf>
    <xf numFmtId="8" fontId="13" fillId="0" borderId="21" xfId="0" applyNumberFormat="1" applyFont="1" applyBorder="1" applyAlignment="1">
      <alignment vertical="top" wrapText="1"/>
    </xf>
    <xf numFmtId="8" fontId="13" fillId="0" borderId="6" xfId="0" applyNumberFormat="1" applyFont="1" applyBorder="1" applyAlignment="1">
      <alignment horizontal="right" vertical="top" wrapText="1"/>
    </xf>
    <xf numFmtId="8" fontId="0" fillId="0" borderId="19" xfId="0" applyNumberFormat="1" applyFont="1" applyBorder="1" applyAlignment="1">
      <alignment vertical="top" wrapText="1"/>
    </xf>
    <xf numFmtId="8" fontId="0" fillId="0" borderId="0" xfId="0" applyNumberFormat="1" applyFont="1" applyAlignment="1">
      <alignment vertical="top" wrapText="1"/>
    </xf>
    <xf numFmtId="8" fontId="3" fillId="0" borderId="6" xfId="0" applyNumberFormat="1" applyFont="1" applyBorder="1" applyAlignment="1">
      <alignment vertical="top" wrapText="1"/>
    </xf>
    <xf numFmtId="15" fontId="0" fillId="0" borderId="7" xfId="0" applyNumberFormat="1" applyFont="1" applyBorder="1" applyAlignment="1">
      <alignment horizontal="center"/>
    </xf>
    <xf numFmtId="0" fontId="2" fillId="0" borderId="7" xfId="0" applyFont="1" applyBorder="1" applyAlignment="1">
      <alignment vertical="center" wrapText="1"/>
    </xf>
    <xf numFmtId="0" fontId="2" fillId="9" borderId="7" xfId="0" applyFont="1" applyFill="1" applyBorder="1" applyAlignment="1">
      <alignment vertical="center" wrapText="1"/>
    </xf>
    <xf numFmtId="8" fontId="19" fillId="3" borderId="11" xfId="0" applyNumberFormat="1" applyFont="1" applyFill="1" applyBorder="1" applyAlignment="1">
      <alignment horizontal="center" vertical="top" wrapText="1"/>
    </xf>
    <xf numFmtId="8" fontId="3" fillId="0" borderId="6" xfId="0" applyNumberFormat="1" applyFont="1" applyBorder="1" applyAlignment="1">
      <alignment horizontal="center" vertical="top" wrapText="1"/>
    </xf>
    <xf numFmtId="8" fontId="19" fillId="4" borderId="6" xfId="0" applyNumberFormat="1" applyFont="1" applyFill="1" applyBorder="1" applyAlignment="1">
      <alignment horizontal="center" vertical="top" wrapText="1"/>
    </xf>
    <xf numFmtId="8" fontId="19" fillId="3" borderId="22" xfId="0" applyNumberFormat="1" applyFont="1" applyFill="1" applyBorder="1" applyAlignment="1">
      <alignment horizontal="center" vertical="top" wrapText="1"/>
    </xf>
    <xf numFmtId="0" fontId="2" fillId="4" borderId="7" xfId="0" applyFont="1" applyFill="1" applyBorder="1" applyAlignment="1">
      <alignment vertical="center" wrapText="1"/>
    </xf>
    <xf numFmtId="0" fontId="0" fillId="4" borderId="7" xfId="0" applyFont="1" applyFill="1" applyBorder="1" applyAlignment="1">
      <alignment vertical="top" wrapText="1"/>
    </xf>
    <xf numFmtId="8" fontId="0" fillId="4" borderId="7" xfId="0" applyNumberFormat="1" applyFont="1" applyFill="1" applyBorder="1" applyAlignment="1">
      <alignment horizontal="center" vertical="top" wrapText="1"/>
    </xf>
    <xf numFmtId="8" fontId="0" fillId="3" borderId="7" xfId="0" applyNumberFormat="1" applyFont="1" applyFill="1" applyBorder="1" applyAlignment="1">
      <alignment vertical="top" wrapText="1"/>
    </xf>
    <xf numFmtId="0" fontId="2" fillId="0" borderId="11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2" fillId="9" borderId="22" xfId="0" applyFont="1" applyFill="1" applyBorder="1" applyAlignment="1">
      <alignment vertical="center" wrapText="1"/>
    </xf>
    <xf numFmtId="0" fontId="0" fillId="0" borderId="9" xfId="0" applyFont="1" applyBorder="1" applyAlignment="1">
      <alignment vertical="top" wrapText="1"/>
    </xf>
    <xf numFmtId="0" fontId="2" fillId="9" borderId="23" xfId="0" applyFont="1" applyFill="1" applyBorder="1" applyAlignment="1">
      <alignment vertical="center" wrapText="1"/>
    </xf>
    <xf numFmtId="8" fontId="19" fillId="3" borderId="0" xfId="0" applyNumberFormat="1" applyFont="1" applyFill="1" applyAlignment="1">
      <alignment horizontal="right" wrapText="1"/>
    </xf>
    <xf numFmtId="14" fontId="5" fillId="4" borderId="7" xfId="0" applyNumberFormat="1" applyFont="1" applyFill="1" applyBorder="1" applyAlignment="1">
      <alignment horizontal="center" vertical="top" wrapText="1"/>
    </xf>
    <xf numFmtId="0" fontId="5" fillId="4" borderId="7" xfId="0" applyFont="1" applyFill="1" applyBorder="1" applyAlignment="1">
      <alignment horizontal="center" vertical="top" wrapText="1"/>
    </xf>
    <xf numFmtId="49" fontId="2" fillId="4" borderId="7" xfId="0" applyNumberFormat="1" applyFont="1" applyFill="1" applyBorder="1" applyAlignment="1">
      <alignment vertical="top" wrapText="1"/>
    </xf>
    <xf numFmtId="0" fontId="15" fillId="4" borderId="7" xfId="0" applyFont="1" applyFill="1" applyBorder="1" applyAlignment="1">
      <alignment vertical="center" wrapText="1"/>
    </xf>
    <xf numFmtId="0" fontId="15" fillId="4" borderId="7" xfId="0" applyFont="1" applyFill="1" applyBorder="1" applyAlignment="1">
      <alignment vertical="center"/>
    </xf>
    <xf numFmtId="15" fontId="0" fillId="4" borderId="7" xfId="0" applyNumberFormat="1" applyFont="1" applyFill="1" applyBorder="1" applyAlignment="1">
      <alignment horizontal="center"/>
    </xf>
    <xf numFmtId="0" fontId="0" fillId="4" borderId="7" xfId="0" applyFont="1" applyFill="1" applyBorder="1"/>
    <xf numFmtId="8" fontId="0" fillId="4" borderId="7" xfId="0" applyNumberFormat="1" applyFont="1" applyFill="1" applyBorder="1" applyAlignment="1">
      <alignment horizontal="center"/>
    </xf>
    <xf numFmtId="0" fontId="1" fillId="4" borderId="7" xfId="0" applyFont="1" applyFill="1" applyBorder="1"/>
    <xf numFmtId="6" fontId="19" fillId="3" borderId="15" xfId="0" applyNumberFormat="1" applyFont="1" applyFill="1" applyBorder="1" applyAlignment="1">
      <alignment horizontal="center" vertical="center" wrapText="1"/>
    </xf>
    <xf numFmtId="8" fontId="13" fillId="0" borderId="6" xfId="0" applyNumberFormat="1" applyFont="1" applyBorder="1" applyAlignment="1">
      <alignment vertical="top" wrapText="1"/>
    </xf>
    <xf numFmtId="8" fontId="0" fillId="4" borderId="7" xfId="0" applyNumberFormat="1" applyFont="1" applyFill="1" applyBorder="1" applyAlignment="1">
      <alignment horizontal="center" vertical="center" wrapText="1"/>
    </xf>
    <xf numFmtId="8" fontId="0" fillId="0" borderId="7" xfId="0" applyNumberFormat="1" applyBorder="1" applyAlignment="1">
      <alignment horizontal="center" vertical="center" wrapText="1"/>
    </xf>
    <xf numFmtId="8" fontId="2" fillId="0" borderId="7" xfId="0" applyNumberFormat="1" applyFont="1" applyBorder="1" applyAlignment="1">
      <alignment horizontal="center" vertical="center" wrapText="1"/>
    </xf>
    <xf numFmtId="8" fontId="0" fillId="3" borderId="7" xfId="0" applyNumberFormat="1" applyFont="1" applyFill="1" applyBorder="1" applyAlignment="1">
      <alignment horizontal="center" vertical="top" wrapText="1"/>
    </xf>
    <xf numFmtId="8" fontId="19" fillId="8" borderId="19" xfId="0" applyNumberFormat="1" applyFont="1" applyFill="1" applyBorder="1" applyAlignment="1">
      <alignment horizontal="center" vertical="center" wrapText="1"/>
    </xf>
    <xf numFmtId="165" fontId="21" fillId="5" borderId="25" xfId="0" applyNumberFormat="1" applyFont="1" applyFill="1" applyBorder="1" applyAlignment="1">
      <alignment horizontal="center" vertical="center" wrapText="1"/>
    </xf>
    <xf numFmtId="0" fontId="0" fillId="10" borderId="7" xfId="0" applyFont="1" applyFill="1" applyBorder="1" applyAlignment="1">
      <alignment horizontal="center" vertical="center" wrapText="1"/>
    </xf>
    <xf numFmtId="172" fontId="10" fillId="2" borderId="7" xfId="0" applyNumberFormat="1" applyFont="1" applyFill="1" applyBorder="1" applyAlignment="1">
      <alignment horizontal="center" vertical="center" wrapText="1"/>
    </xf>
    <xf numFmtId="165" fontId="12" fillId="0" borderId="7" xfId="0" applyNumberFormat="1" applyFont="1" applyBorder="1" applyAlignment="1">
      <alignment horizontal="center" vertical="center" wrapText="1"/>
    </xf>
    <xf numFmtId="165" fontId="4" fillId="0" borderId="7" xfId="0" applyNumberFormat="1" applyFont="1" applyBorder="1" applyAlignment="1">
      <alignment vertical="top" wrapText="1"/>
    </xf>
    <xf numFmtId="0" fontId="20" fillId="0" borderId="15" xfId="0" applyFont="1" applyBorder="1" applyAlignment="1">
      <alignment horizontal="center" vertical="center" wrapText="1"/>
    </xf>
    <xf numFmtId="8" fontId="2" fillId="4" borderId="15" xfId="0" applyNumberFormat="1" applyFont="1" applyFill="1" applyBorder="1" applyAlignment="1">
      <alignment horizontal="center" vertical="center"/>
    </xf>
    <xf numFmtId="8" fontId="2" fillId="7" borderId="15" xfId="0" applyNumberFormat="1" applyFont="1" applyFill="1" applyBorder="1" applyAlignment="1">
      <alignment horizontal="center" vertical="center"/>
    </xf>
    <xf numFmtId="8" fontId="2" fillId="4" borderId="15" xfId="0" applyNumberFormat="1" applyFont="1" applyFill="1" applyBorder="1" applyAlignment="1">
      <alignment horizontal="center" vertical="center" wrapText="1"/>
    </xf>
    <xf numFmtId="8" fontId="2" fillId="0" borderId="15" xfId="0" applyNumberFormat="1" applyFont="1" applyBorder="1" applyAlignment="1">
      <alignment horizontal="center" vertical="center" wrapText="1"/>
    </xf>
    <xf numFmtId="6" fontId="2" fillId="0" borderId="15" xfId="0" applyNumberFormat="1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8" fontId="2" fillId="0" borderId="15" xfId="0" applyNumberFormat="1" applyFont="1" applyBorder="1" applyAlignment="1">
      <alignment horizontal="center" vertical="center"/>
    </xf>
    <xf numFmtId="8" fontId="0" fillId="0" borderId="15" xfId="0" applyNumberFormat="1" applyFont="1" applyBorder="1" applyAlignment="1">
      <alignment horizontal="center" vertical="top" wrapText="1"/>
    </xf>
    <xf numFmtId="6" fontId="2" fillId="0" borderId="15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8" fontId="0" fillId="4" borderId="15" xfId="0" applyNumberFormat="1" applyFont="1" applyFill="1" applyBorder="1" applyAlignment="1">
      <alignment horizontal="center" vertical="top" wrapText="1"/>
    </xf>
    <xf numFmtId="6" fontId="2" fillId="0" borderId="13" xfId="0" applyNumberFormat="1" applyFont="1" applyBorder="1" applyAlignment="1">
      <alignment horizontal="center" vertical="center"/>
    </xf>
    <xf numFmtId="8" fontId="2" fillId="0" borderId="10" xfId="0" applyNumberFormat="1" applyFont="1" applyBorder="1" applyAlignment="1">
      <alignment horizontal="center" vertical="center"/>
    </xf>
    <xf numFmtId="8" fontId="2" fillId="0" borderId="8" xfId="0" applyNumberFormat="1" applyFont="1" applyBorder="1" applyAlignment="1">
      <alignment horizontal="center" vertical="center"/>
    </xf>
    <xf numFmtId="8" fontId="0" fillId="0" borderId="27" xfId="0" applyNumberFormat="1" applyFont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center" wrapText="1"/>
    </xf>
    <xf numFmtId="4" fontId="6" fillId="2" borderId="7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172" fontId="4" fillId="2" borderId="7" xfId="0" applyNumberFormat="1" applyFont="1" applyFill="1" applyBorder="1" applyAlignment="1">
      <alignment horizontal="center" vertical="center" wrapText="1"/>
    </xf>
    <xf numFmtId="165" fontId="12" fillId="6" borderId="7" xfId="0" applyNumberFormat="1" applyFont="1" applyFill="1" applyBorder="1" applyAlignment="1">
      <alignment horizontal="center" vertical="center" wrapText="1"/>
    </xf>
    <xf numFmtId="165" fontId="2" fillId="0" borderId="7" xfId="0" applyNumberFormat="1" applyFont="1" applyBorder="1" applyAlignment="1">
      <alignment vertical="center"/>
    </xf>
    <xf numFmtId="0" fontId="4" fillId="0" borderId="7" xfId="0" applyNumberFormat="1" applyFont="1" applyBorder="1" applyAlignment="1">
      <alignment vertical="top" wrapText="1"/>
    </xf>
    <xf numFmtId="0" fontId="19" fillId="3" borderId="7" xfId="0" applyFont="1" applyFill="1" applyBorder="1" applyAlignment="1">
      <alignment horizontal="center" vertical="center" wrapText="1"/>
    </xf>
    <xf numFmtId="8" fontId="0" fillId="3" borderId="28" xfId="0" applyNumberFormat="1" applyFont="1" applyFill="1" applyBorder="1" applyAlignment="1">
      <alignment vertical="top" wrapText="1"/>
    </xf>
    <xf numFmtId="8" fontId="0" fillId="3" borderId="30" xfId="0" applyNumberFormat="1" applyFont="1" applyFill="1" applyBorder="1" applyAlignment="1">
      <alignment horizontal="center" vertical="top" wrapText="1"/>
    </xf>
    <xf numFmtId="8" fontId="0" fillId="3" borderId="16" xfId="0" applyNumberFormat="1" applyFont="1" applyFill="1" applyBorder="1" applyAlignment="1">
      <alignment vertical="top" wrapText="1"/>
    </xf>
    <xf numFmtId="8" fontId="0" fillId="3" borderId="17" xfId="0" applyNumberFormat="1" applyFont="1" applyFill="1" applyBorder="1" applyAlignment="1">
      <alignment horizontal="center" vertical="top" wrapText="1"/>
    </xf>
    <xf numFmtId="8" fontId="0" fillId="3" borderId="31" xfId="0" applyNumberFormat="1" applyFont="1" applyFill="1" applyBorder="1" applyAlignment="1">
      <alignment horizontal="center" vertical="top" wrapText="1"/>
    </xf>
    <xf numFmtId="8" fontId="0" fillId="3" borderId="32" xfId="0" applyNumberFormat="1" applyFont="1" applyFill="1" applyBorder="1" applyAlignment="1">
      <alignment horizontal="center" vertical="top" wrapText="1"/>
    </xf>
    <xf numFmtId="0" fontId="14" fillId="0" borderId="7" xfId="0" applyFont="1" applyBorder="1" applyAlignment="1">
      <alignment horizontal="center" vertical="center" wrapText="1"/>
    </xf>
    <xf numFmtId="8" fontId="28" fillId="4" borderId="6" xfId="0" applyNumberFormat="1" applyFont="1" applyFill="1" applyBorder="1" applyAlignment="1">
      <alignment horizontal="center" vertical="center" wrapText="1"/>
    </xf>
    <xf numFmtId="8" fontId="19" fillId="0" borderId="0" xfId="0" applyNumberFormat="1" applyFont="1" applyAlignment="1">
      <alignment horizontal="center" vertical="center" wrapText="1"/>
    </xf>
    <xf numFmtId="8" fontId="14" fillId="4" borderId="6" xfId="0" applyNumberFormat="1" applyFont="1" applyFill="1" applyBorder="1" applyAlignment="1">
      <alignment vertical="top" wrapText="1"/>
    </xf>
    <xf numFmtId="8" fontId="27" fillId="3" borderId="24" xfId="0" applyNumberFormat="1" applyFont="1" applyFill="1" applyBorder="1" applyAlignment="1">
      <alignment horizontal="center" vertical="center" wrapText="1"/>
    </xf>
    <xf numFmtId="8" fontId="19" fillId="3" borderId="0" xfId="0" applyNumberFormat="1" applyFont="1" applyFill="1" applyAlignment="1">
      <alignment horizontal="center" vertical="top" wrapText="1"/>
    </xf>
    <xf numFmtId="8" fontId="0" fillId="0" borderId="33" xfId="0" applyNumberFormat="1" applyFont="1" applyBorder="1" applyAlignment="1">
      <alignment horizontal="center" vertical="top" wrapText="1"/>
    </xf>
    <xf numFmtId="8" fontId="0" fillId="0" borderId="34" xfId="0" applyNumberFormat="1" applyFont="1" applyBorder="1" applyAlignment="1">
      <alignment horizontal="center" vertical="top" wrapText="1"/>
    </xf>
    <xf numFmtId="165" fontId="4" fillId="4" borderId="7" xfId="0" applyNumberFormat="1" applyFont="1" applyFill="1" applyBorder="1" applyAlignment="1">
      <alignment vertical="top" wrapText="1"/>
    </xf>
    <xf numFmtId="165" fontId="21" fillId="0" borderId="7" xfId="0" applyNumberFormat="1" applyFont="1" applyBorder="1" applyAlignment="1">
      <alignment horizontal="center" vertical="center" wrapText="1"/>
    </xf>
    <xf numFmtId="6" fontId="2" fillId="0" borderId="7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6" fontId="19" fillId="11" borderId="6" xfId="0" applyNumberFormat="1" applyFont="1" applyFill="1" applyBorder="1" applyAlignment="1">
      <alignment horizontal="center" vertical="center" wrapText="1"/>
    </xf>
    <xf numFmtId="0" fontId="20" fillId="11" borderId="15" xfId="0" applyFont="1" applyFill="1" applyBorder="1" applyAlignment="1">
      <alignment horizontal="center" vertical="center" wrapText="1"/>
    </xf>
    <xf numFmtId="8" fontId="2" fillId="11" borderId="15" xfId="0" applyNumberFormat="1" applyFont="1" applyFill="1" applyBorder="1" applyAlignment="1">
      <alignment horizontal="center" vertical="center"/>
    </xf>
    <xf numFmtId="8" fontId="2" fillId="12" borderId="15" xfId="0" applyNumberFormat="1" applyFont="1" applyFill="1" applyBorder="1" applyAlignment="1">
      <alignment horizontal="center" vertical="center"/>
    </xf>
    <xf numFmtId="8" fontId="2" fillId="11" borderId="15" xfId="0" applyNumberFormat="1" applyFont="1" applyFill="1" applyBorder="1" applyAlignment="1">
      <alignment horizontal="center" vertical="center" wrapText="1"/>
    </xf>
    <xf numFmtId="6" fontId="2" fillId="11" borderId="15" xfId="0" applyNumberFormat="1" applyFont="1" applyFill="1" applyBorder="1" applyAlignment="1">
      <alignment horizontal="center" vertical="center" wrapText="1"/>
    </xf>
    <xf numFmtId="0" fontId="2" fillId="11" borderId="15" xfId="0" applyFont="1" applyFill="1" applyBorder="1" applyAlignment="1">
      <alignment horizontal="center" vertical="center" wrapText="1"/>
    </xf>
    <xf numFmtId="8" fontId="0" fillId="11" borderId="7" xfId="0" applyNumberFormat="1" applyFont="1" applyFill="1" applyBorder="1" applyAlignment="1">
      <alignment horizontal="center" vertical="center" wrapText="1"/>
    </xf>
    <xf numFmtId="8" fontId="0" fillId="11" borderId="7" xfId="0" applyNumberFormat="1" applyFont="1" applyFill="1" applyBorder="1" applyAlignment="1">
      <alignment horizontal="center"/>
    </xf>
    <xf numFmtId="6" fontId="2" fillId="11" borderId="7" xfId="0" applyNumberFormat="1" applyFont="1" applyFill="1" applyBorder="1" applyAlignment="1">
      <alignment horizontal="center" vertical="center" wrapText="1"/>
    </xf>
    <xf numFmtId="8" fontId="2" fillId="11" borderId="7" xfId="0" applyNumberFormat="1" applyFont="1" applyFill="1" applyBorder="1" applyAlignment="1">
      <alignment horizontal="center" vertical="center" wrapText="1"/>
    </xf>
    <xf numFmtId="0" fontId="2" fillId="11" borderId="7" xfId="0" applyFont="1" applyFill="1" applyBorder="1" applyAlignment="1">
      <alignment horizontal="center" vertical="center" wrapText="1"/>
    </xf>
    <xf numFmtId="8" fontId="0" fillId="11" borderId="15" xfId="0" applyNumberFormat="1" applyFont="1" applyFill="1" applyBorder="1" applyAlignment="1">
      <alignment horizontal="center"/>
    </xf>
    <xf numFmtId="8" fontId="0" fillId="11" borderId="15" xfId="0" applyNumberFormat="1" applyFont="1" applyFill="1" applyBorder="1" applyAlignment="1">
      <alignment horizontal="center" vertical="top" wrapText="1"/>
    </xf>
    <xf numFmtId="8" fontId="0" fillId="11" borderId="26" xfId="0" applyNumberFormat="1" applyFont="1" applyFill="1" applyBorder="1" applyAlignment="1">
      <alignment horizontal="center" vertical="top" wrapText="1"/>
    </xf>
    <xf numFmtId="8" fontId="8" fillId="11" borderId="15" xfId="0" applyNumberFormat="1" applyFont="1" applyFill="1" applyBorder="1" applyAlignment="1">
      <alignment horizontal="center" vertical="center"/>
    </xf>
    <xf numFmtId="6" fontId="2" fillId="11" borderId="15" xfId="0" applyNumberFormat="1" applyFont="1" applyFill="1" applyBorder="1" applyAlignment="1">
      <alignment horizontal="center" vertical="center"/>
    </xf>
    <xf numFmtId="0" fontId="2" fillId="11" borderId="15" xfId="0" applyFont="1" applyFill="1" applyBorder="1" applyAlignment="1">
      <alignment horizontal="center" vertical="center"/>
    </xf>
    <xf numFmtId="6" fontId="2" fillId="11" borderId="6" xfId="0" applyNumberFormat="1" applyFont="1" applyFill="1" applyBorder="1" applyAlignment="1">
      <alignment horizontal="center" vertical="center"/>
    </xf>
    <xf numFmtId="8" fontId="2" fillId="11" borderId="6" xfId="0" applyNumberFormat="1" applyFont="1" applyFill="1" applyBorder="1" applyAlignment="1">
      <alignment horizontal="center" vertical="center"/>
    </xf>
    <xf numFmtId="8" fontId="2" fillId="11" borderId="8" xfId="0" applyNumberFormat="1" applyFont="1" applyFill="1" applyBorder="1" applyAlignment="1">
      <alignment horizontal="center" vertical="center"/>
    </xf>
    <xf numFmtId="8" fontId="0" fillId="11" borderId="27" xfId="0" applyNumberFormat="1" applyFont="1" applyFill="1" applyBorder="1" applyAlignment="1">
      <alignment horizontal="center" vertical="top" wrapText="1"/>
    </xf>
    <xf numFmtId="8" fontId="19" fillId="11" borderId="22" xfId="0" applyNumberFormat="1" applyFont="1" applyFill="1" applyBorder="1" applyAlignment="1">
      <alignment horizontal="center" vertical="top" wrapText="1"/>
    </xf>
    <xf numFmtId="8" fontId="3" fillId="11" borderId="6" xfId="0" applyNumberFormat="1" applyFont="1" applyFill="1" applyBorder="1" applyAlignment="1">
      <alignment horizontal="center" vertical="top" wrapText="1"/>
    </xf>
    <xf numFmtId="8" fontId="19" fillId="11" borderId="6" xfId="0" applyNumberFormat="1" applyFont="1" applyFill="1" applyBorder="1" applyAlignment="1">
      <alignment horizontal="center" vertical="top" wrapText="1"/>
    </xf>
    <xf numFmtId="172" fontId="2" fillId="0" borderId="7" xfId="0" applyNumberFormat="1" applyFont="1" applyBorder="1" applyAlignment="1">
      <alignment horizontal="center" vertical="center" wrapText="1"/>
    </xf>
    <xf numFmtId="0" fontId="0" fillId="0" borderId="19" xfId="0" applyNumberFormat="1" applyFont="1" applyBorder="1" applyAlignment="1">
      <alignment vertical="top" wrapText="1"/>
    </xf>
    <xf numFmtId="0" fontId="29" fillId="4" borderId="7" xfId="0" applyFont="1" applyFill="1" applyBorder="1" applyAlignment="1">
      <alignment vertical="center" wrapText="1"/>
    </xf>
    <xf numFmtId="8" fontId="29" fillId="4" borderId="7" xfId="0" applyNumberFormat="1" applyFont="1" applyFill="1" applyBorder="1" applyAlignment="1">
      <alignment horizontal="center" vertical="center"/>
    </xf>
    <xf numFmtId="8" fontId="19" fillId="3" borderId="7" xfId="0" applyNumberFormat="1" applyFont="1" applyFill="1" applyBorder="1" applyAlignment="1">
      <alignment horizontal="center" vertical="center" wrapText="1"/>
    </xf>
    <xf numFmtId="0" fontId="19" fillId="4" borderId="28" xfId="0" applyFont="1" applyFill="1" applyBorder="1" applyAlignment="1">
      <alignment horizontal="center" vertical="center" wrapText="1"/>
    </xf>
    <xf numFmtId="0" fontId="0" fillId="0" borderId="29" xfId="0" applyFont="1" applyBorder="1" applyAlignment="1">
      <alignment horizontal="center" vertical="center" wrapText="1"/>
    </xf>
    <xf numFmtId="0" fontId="0" fillId="0" borderId="30" xfId="0" applyFont="1" applyBorder="1" applyAlignment="1">
      <alignment horizontal="center" vertical="center" wrapText="1"/>
    </xf>
    <xf numFmtId="0" fontId="19" fillId="0" borderId="28" xfId="0" applyFont="1" applyBorder="1" applyAlignment="1">
      <alignment horizontal="center" vertical="center" wrapText="1"/>
    </xf>
    <xf numFmtId="0" fontId="19" fillId="0" borderId="29" xfId="0" applyFont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19" fillId="4" borderId="6" xfId="0" applyFont="1" applyFill="1" applyBorder="1" applyAlignment="1">
      <alignment horizontal="center" vertical="center" wrapText="1"/>
    </xf>
    <xf numFmtId="0" fontId="0" fillId="0" borderId="6" xfId="0" applyFont="1" applyBorder="1" applyAlignment="1">
      <alignment vertical="top" wrapText="1"/>
    </xf>
    <xf numFmtId="0" fontId="0" fillId="0" borderId="17" xfId="0" applyFont="1" applyBorder="1" applyAlignment="1">
      <alignment vertical="top" wrapText="1"/>
    </xf>
    <xf numFmtId="0" fontId="23" fillId="0" borderId="7" xfId="0" applyFont="1" applyBorder="1" applyAlignment="1">
      <alignment horizontal="center" vertical="center" wrapText="1"/>
    </xf>
    <xf numFmtId="8" fontId="22" fillId="0" borderId="7" xfId="0" applyNumberFormat="1" applyFont="1" applyBorder="1" applyAlignment="1">
      <alignment vertical="center" wrapText="1"/>
    </xf>
  </cellXfs>
  <cellStyles count="5">
    <cellStyle name="Comma 2" xfId="2" xr:uid="{24AE7F47-90F7-47FB-943E-240CB7D6F9BD}"/>
    <cellStyle name="Currency 2" xfId="3" xr:uid="{7DD2440D-52B5-4CF1-AE6D-626ACC93C5CE}"/>
    <cellStyle name="Normal" xfId="0" builtinId="0"/>
    <cellStyle name="Normal 2" xfId="1" xr:uid="{5594AC6B-0DEE-44D1-82DA-7991FF9C5FDB}"/>
    <cellStyle name="Normal 3" xfId="4" xr:uid="{C1F3FA14-D535-4909-861D-DCA7B39745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CB95C-5BED-4D08-989E-EB092E52D4FA}">
  <dimension ref="A1:C9"/>
  <sheetViews>
    <sheetView tabSelected="1" workbookViewId="0">
      <selection activeCell="A11" sqref="A11"/>
    </sheetView>
  </sheetViews>
  <sheetFormatPr defaultRowHeight="13.2"/>
  <cols>
    <col min="1" max="1" width="22" customWidth="1"/>
    <col min="2" max="2" width="9.77734375" style="66" bestFit="1" customWidth="1"/>
    <col min="3" max="3" width="21" customWidth="1"/>
  </cols>
  <sheetData>
    <row r="1" spans="1:3" ht="26.4">
      <c r="A1" s="28" t="s">
        <v>170</v>
      </c>
    </row>
    <row r="2" spans="1:3">
      <c r="A2" s="32" t="s">
        <v>166</v>
      </c>
      <c r="B2" s="41">
        <v>1157</v>
      </c>
      <c r="C2" t="s">
        <v>171</v>
      </c>
    </row>
    <row r="3" spans="1:3">
      <c r="A3" s="32" t="s">
        <v>167</v>
      </c>
      <c r="B3" s="41">
        <v>1543</v>
      </c>
      <c r="C3" t="s">
        <v>172</v>
      </c>
    </row>
    <row r="4" spans="1:3">
      <c r="A4" s="32" t="s">
        <v>168</v>
      </c>
      <c r="B4" s="41">
        <f>1846</f>
        <v>1846</v>
      </c>
      <c r="C4" t="s">
        <v>173</v>
      </c>
    </row>
    <row r="5" spans="1:3">
      <c r="A5" s="32" t="s">
        <v>169</v>
      </c>
      <c r="B5" s="41">
        <f>40</f>
        <v>40</v>
      </c>
    </row>
    <row r="6" spans="1:3">
      <c r="A6" s="32" t="s">
        <v>9</v>
      </c>
      <c r="B6" s="41">
        <v>1988</v>
      </c>
      <c r="C6" t="s">
        <v>174</v>
      </c>
    </row>
    <row r="7" spans="1:3">
      <c r="A7" s="32" t="s">
        <v>10</v>
      </c>
      <c r="B7" s="41">
        <v>-40</v>
      </c>
    </row>
    <row r="9" spans="1:3">
      <c r="A9" s="12" t="s">
        <v>175</v>
      </c>
      <c r="B9" s="66">
        <f>SUM(B2:B8)</f>
        <v>6534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J1146"/>
  <sheetViews>
    <sheetView topLeftCell="V1" zoomScaleNormal="100" workbookViewId="0">
      <pane ySplit="2" topLeftCell="A195" activePane="bottomLeft" state="frozen"/>
      <selection pane="bottomLeft" activeCell="AE209" sqref="AE209:AH209"/>
    </sheetView>
  </sheetViews>
  <sheetFormatPr defaultColWidth="13.5546875" defaultRowHeight="15" customHeight="1"/>
  <cols>
    <col min="2" max="2" width="39.77734375" bestFit="1" customWidth="1"/>
    <col min="4" max="4" width="1.109375" style="59" customWidth="1"/>
    <col min="5" max="10" width="13.5546875" customWidth="1"/>
    <col min="11" max="11" width="13.5546875" style="24" customWidth="1"/>
    <col min="12" max="12" width="13.5546875" style="17" customWidth="1"/>
    <col min="13" max="13" width="13.5546875" style="24" customWidth="1"/>
    <col min="14" max="14" width="13.5546875" customWidth="1"/>
    <col min="15" max="15" width="13.5546875" style="17" customWidth="1"/>
    <col min="16" max="18" width="13.5546875" customWidth="1"/>
    <col min="19" max="19" width="13.5546875" style="17" customWidth="1"/>
    <col min="20" max="23" width="13.5546875" style="24" customWidth="1"/>
    <col min="24" max="24" width="13.5546875" customWidth="1"/>
    <col min="25" max="25" width="13.5546875" style="24" customWidth="1"/>
    <col min="26" max="26" width="13.5546875" style="21" customWidth="1"/>
    <col min="27" max="27" width="13.5546875" customWidth="1"/>
    <col min="28" max="28" width="13.5546875" style="59" customWidth="1"/>
    <col min="29" max="29" width="13.5546875" customWidth="1"/>
    <col min="30" max="30" width="13.5546875" style="18" customWidth="1"/>
    <col min="31" max="34" width="13.5546875" style="12" customWidth="1"/>
    <col min="35" max="36" width="13.5546875" style="12"/>
  </cols>
  <sheetData>
    <row r="1" spans="1:36" s="14" customFormat="1" ht="31.5" customHeight="1">
      <c r="A1" s="58" t="s">
        <v>64</v>
      </c>
      <c r="B1" s="137" t="s">
        <v>112</v>
      </c>
      <c r="C1" s="94">
        <v>49898</v>
      </c>
      <c r="D1" s="149"/>
      <c r="E1" s="179" t="s">
        <v>29</v>
      </c>
      <c r="F1" s="180"/>
      <c r="G1" s="180"/>
      <c r="H1" s="180"/>
      <c r="I1" s="180"/>
      <c r="J1" s="181"/>
      <c r="K1" s="182" t="s">
        <v>24</v>
      </c>
      <c r="L1" s="183"/>
      <c r="M1" s="183"/>
      <c r="N1" s="183"/>
      <c r="O1" s="183"/>
      <c r="P1" s="183"/>
      <c r="Q1" s="183"/>
      <c r="R1" s="184"/>
      <c r="S1" s="185" t="s">
        <v>27</v>
      </c>
      <c r="T1" s="186"/>
      <c r="U1" s="186"/>
      <c r="V1" s="186"/>
      <c r="W1" s="186"/>
      <c r="X1" s="187"/>
      <c r="Y1" s="188"/>
      <c r="Z1" s="182" t="s">
        <v>26</v>
      </c>
      <c r="AA1" s="181"/>
      <c r="AC1" s="35"/>
      <c r="AE1" s="178" t="s">
        <v>57</v>
      </c>
      <c r="AF1" s="178"/>
      <c r="AG1" s="178"/>
      <c r="AH1" s="178"/>
      <c r="AI1" s="12" t="s">
        <v>117</v>
      </c>
      <c r="AJ1" s="12" t="s">
        <v>118</v>
      </c>
    </row>
    <row r="2" spans="1:36" ht="45" customHeight="1">
      <c r="A2" s="58" t="s">
        <v>0</v>
      </c>
      <c r="B2" s="58" t="s">
        <v>1</v>
      </c>
      <c r="C2" s="106" t="s">
        <v>21</v>
      </c>
      <c r="D2" s="150"/>
      <c r="E2" s="122" t="s">
        <v>2</v>
      </c>
      <c r="F2" s="123" t="s">
        <v>3</v>
      </c>
      <c r="G2" s="123" t="s">
        <v>4</v>
      </c>
      <c r="H2" s="123" t="s">
        <v>62</v>
      </c>
      <c r="I2" s="124" t="s">
        <v>5</v>
      </c>
      <c r="J2" s="124" t="s">
        <v>7</v>
      </c>
      <c r="K2" s="124" t="s">
        <v>34</v>
      </c>
      <c r="L2" s="125" t="s">
        <v>35</v>
      </c>
      <c r="M2" s="125" t="s">
        <v>22</v>
      </c>
      <c r="N2" s="124" t="s">
        <v>33</v>
      </c>
      <c r="O2" s="125" t="s">
        <v>63</v>
      </c>
      <c r="P2" s="124" t="s">
        <v>14</v>
      </c>
      <c r="Q2" s="125" t="s">
        <v>8</v>
      </c>
      <c r="R2" s="124" t="s">
        <v>13</v>
      </c>
      <c r="S2" s="125" t="s">
        <v>36</v>
      </c>
      <c r="T2" s="125" t="s">
        <v>23</v>
      </c>
      <c r="U2" s="125" t="s">
        <v>37</v>
      </c>
      <c r="V2" s="125" t="s">
        <v>38</v>
      </c>
      <c r="W2" s="125" t="s">
        <v>65</v>
      </c>
      <c r="X2" s="124" t="s">
        <v>40</v>
      </c>
      <c r="Y2" s="124" t="s">
        <v>39</v>
      </c>
      <c r="Z2" s="124" t="s">
        <v>31</v>
      </c>
      <c r="AA2" s="124" t="s">
        <v>32</v>
      </c>
      <c r="AB2" s="102" t="s">
        <v>25</v>
      </c>
      <c r="AC2" s="57" t="s">
        <v>10</v>
      </c>
      <c r="AD2" s="100" t="s">
        <v>11</v>
      </c>
      <c r="AE2" s="130" t="s">
        <v>20</v>
      </c>
      <c r="AF2" s="130" t="s">
        <v>58</v>
      </c>
      <c r="AG2" s="130" t="s">
        <v>60</v>
      </c>
      <c r="AH2" s="130" t="s">
        <v>59</v>
      </c>
    </row>
    <row r="3" spans="1:36" s="24" customFormat="1" ht="45" customHeight="1">
      <c r="A3" s="58"/>
      <c r="B3" s="58"/>
      <c r="C3" s="106" t="s">
        <v>30</v>
      </c>
      <c r="D3" s="150"/>
      <c r="E3" s="126">
        <v>14446</v>
      </c>
      <c r="F3" s="26">
        <v>4000</v>
      </c>
      <c r="G3" s="26">
        <v>6000</v>
      </c>
      <c r="H3" s="26">
        <v>500</v>
      </c>
      <c r="I3" s="26">
        <v>300</v>
      </c>
      <c r="J3" s="26">
        <v>330</v>
      </c>
      <c r="K3" s="26">
        <v>250</v>
      </c>
      <c r="L3" s="27">
        <v>0</v>
      </c>
      <c r="M3" s="27">
        <v>500</v>
      </c>
      <c r="N3" s="26">
        <v>72</v>
      </c>
      <c r="O3" s="27">
        <v>1250</v>
      </c>
      <c r="P3" s="26">
        <v>4000</v>
      </c>
      <c r="Q3" s="27">
        <v>1500</v>
      </c>
      <c r="R3" s="26">
        <v>600</v>
      </c>
      <c r="S3" s="27">
        <v>550</v>
      </c>
      <c r="T3" s="27">
        <v>500</v>
      </c>
      <c r="U3" s="27">
        <v>400</v>
      </c>
      <c r="V3" s="27">
        <v>6000</v>
      </c>
      <c r="W3" s="27">
        <v>4000</v>
      </c>
      <c r="X3" s="26">
        <v>1000</v>
      </c>
      <c r="Y3" s="26">
        <v>800</v>
      </c>
      <c r="Z3" s="26">
        <v>200</v>
      </c>
      <c r="AA3" s="26">
        <v>700</v>
      </c>
      <c r="AB3" s="26">
        <v>2000</v>
      </c>
      <c r="AC3" s="103">
        <v>0</v>
      </c>
      <c r="AD3" s="141">
        <v>49898</v>
      </c>
      <c r="AE3" s="97">
        <v>17214.27</v>
      </c>
      <c r="AF3" s="97">
        <v>1804.46</v>
      </c>
      <c r="AG3" s="97">
        <v>11820.18</v>
      </c>
      <c r="AH3" s="97">
        <f>4463.76+16283.33</f>
        <v>20747.09</v>
      </c>
      <c r="AI3" s="12"/>
      <c r="AJ3" s="12"/>
    </row>
    <row r="4" spans="1:36" ht="20.25" customHeight="1">
      <c r="A4" s="85" t="s">
        <v>67</v>
      </c>
      <c r="B4" s="69" t="s">
        <v>80</v>
      </c>
      <c r="C4" s="107">
        <v>312</v>
      </c>
      <c r="D4" s="151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46">
        <v>312</v>
      </c>
      <c r="Q4" s="104"/>
      <c r="R4" s="104"/>
      <c r="S4" s="104"/>
      <c r="T4" s="104"/>
      <c r="U4" s="104"/>
      <c r="V4" s="104"/>
      <c r="W4" s="104"/>
      <c r="X4" s="104"/>
      <c r="Y4" s="104"/>
      <c r="Z4" s="127"/>
      <c r="AA4" s="104"/>
      <c r="AB4" s="104"/>
      <c r="AC4" s="104"/>
      <c r="AD4" s="101">
        <f>SUM(E4:AC4)</f>
        <v>312</v>
      </c>
      <c r="AE4" s="34"/>
      <c r="AF4" s="34"/>
      <c r="AG4" s="34"/>
      <c r="AH4" s="34"/>
    </row>
    <row r="5" spans="1:36" ht="14.25" customHeight="1">
      <c r="A5" s="85" t="s">
        <v>68</v>
      </c>
      <c r="B5" s="87" t="s">
        <v>69</v>
      </c>
      <c r="C5" s="107">
        <v>523.66999999999996</v>
      </c>
      <c r="D5" s="151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>
        <v>523.66999999999996</v>
      </c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1">
        <f t="shared" ref="AD5:AD68" si="0">SUM(E5:AC5)</f>
        <v>523.66999999999996</v>
      </c>
      <c r="AE5" s="34"/>
      <c r="AF5" s="34"/>
      <c r="AG5" s="34"/>
      <c r="AH5" s="34"/>
    </row>
    <row r="6" spans="1:36" ht="14.25" customHeight="1">
      <c r="A6" s="85" t="s">
        <v>68</v>
      </c>
      <c r="B6" s="87" t="s">
        <v>70</v>
      </c>
      <c r="C6" s="107">
        <v>230.23</v>
      </c>
      <c r="D6" s="151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>
        <v>230.27</v>
      </c>
      <c r="V6" s="105"/>
      <c r="W6" s="105"/>
      <c r="X6" s="105"/>
      <c r="Y6" s="105"/>
      <c r="Z6" s="105"/>
      <c r="AA6" s="105"/>
      <c r="AB6" s="105"/>
      <c r="AC6" s="105"/>
      <c r="AD6" s="101">
        <f t="shared" si="0"/>
        <v>230.27</v>
      </c>
      <c r="AE6" s="34"/>
      <c r="AF6" s="34"/>
      <c r="AG6" s="34"/>
      <c r="AH6" s="34"/>
    </row>
    <row r="7" spans="1:36" ht="14.25" customHeight="1">
      <c r="A7" s="85" t="s">
        <v>66</v>
      </c>
      <c r="B7" s="69" t="s">
        <v>84</v>
      </c>
      <c r="C7" s="107">
        <v>1.72</v>
      </c>
      <c r="D7" s="151"/>
      <c r="E7" s="105"/>
      <c r="F7" s="105"/>
      <c r="G7" s="105"/>
      <c r="H7" s="105"/>
      <c r="I7" s="105"/>
      <c r="J7" s="105"/>
      <c r="K7" s="105"/>
      <c r="L7" s="105">
        <v>1.72</v>
      </c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105"/>
      <c r="AA7" s="105"/>
      <c r="AB7" s="105"/>
      <c r="AC7" s="105"/>
      <c r="AD7" s="101">
        <f t="shared" si="0"/>
        <v>1.72</v>
      </c>
      <c r="AE7" s="34"/>
      <c r="AF7" s="34"/>
      <c r="AG7" s="34"/>
      <c r="AH7" s="34"/>
    </row>
    <row r="8" spans="1:36" ht="14.25" customHeight="1">
      <c r="A8" s="85" t="s">
        <v>66</v>
      </c>
      <c r="B8" s="69" t="s">
        <v>84</v>
      </c>
      <c r="C8" s="107">
        <v>28.87</v>
      </c>
      <c r="D8" s="151"/>
      <c r="E8" s="105"/>
      <c r="F8" s="105"/>
      <c r="G8" s="105"/>
      <c r="H8" s="105"/>
      <c r="I8" s="105"/>
      <c r="J8" s="105"/>
      <c r="K8" s="105"/>
      <c r="L8" s="105">
        <v>28.87</v>
      </c>
      <c r="M8" s="105"/>
      <c r="N8" s="105"/>
      <c r="O8" s="105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5"/>
      <c r="AD8" s="101">
        <f t="shared" si="0"/>
        <v>28.87</v>
      </c>
      <c r="AE8" s="34"/>
      <c r="AF8" s="34"/>
      <c r="AG8" s="34"/>
      <c r="AH8" s="34"/>
    </row>
    <row r="9" spans="1:36" ht="14.25" customHeight="1">
      <c r="A9" s="85" t="s">
        <v>66</v>
      </c>
      <c r="B9" s="87" t="s">
        <v>71</v>
      </c>
      <c r="C9" s="107">
        <v>20.51</v>
      </c>
      <c r="D9" s="151"/>
      <c r="E9" s="105"/>
      <c r="F9" s="105"/>
      <c r="G9" s="105"/>
      <c r="H9" s="105"/>
      <c r="I9" s="105"/>
      <c r="J9" s="105"/>
      <c r="K9" s="105"/>
      <c r="L9" s="105"/>
      <c r="M9" s="105">
        <v>20.51</v>
      </c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5"/>
      <c r="AD9" s="101">
        <f t="shared" si="0"/>
        <v>20.51</v>
      </c>
      <c r="AE9" s="34"/>
      <c r="AF9" s="34"/>
      <c r="AG9" s="34"/>
      <c r="AH9" s="34"/>
    </row>
    <row r="10" spans="1:36" ht="14.25" customHeight="1">
      <c r="A10" s="85" t="s">
        <v>66</v>
      </c>
      <c r="B10" s="87" t="s">
        <v>72</v>
      </c>
      <c r="C10" s="107">
        <v>377.69</v>
      </c>
      <c r="D10" s="151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>
        <v>377.69</v>
      </c>
      <c r="W10" s="105"/>
      <c r="X10" s="105"/>
      <c r="Y10" s="105"/>
      <c r="Z10" s="105"/>
      <c r="AA10" s="105"/>
      <c r="AB10" s="105"/>
      <c r="AC10" s="105"/>
      <c r="AD10" s="101">
        <f t="shared" si="0"/>
        <v>377.69</v>
      </c>
      <c r="AE10" s="34"/>
      <c r="AF10" s="34"/>
      <c r="AG10" s="34"/>
      <c r="AH10" s="34"/>
    </row>
    <row r="11" spans="1:36" ht="14.25" customHeight="1">
      <c r="A11" s="85" t="s">
        <v>66</v>
      </c>
      <c r="B11" s="87" t="s">
        <v>73</v>
      </c>
      <c r="C11" s="107">
        <v>270.35000000000002</v>
      </c>
      <c r="D11" s="151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>
        <v>270.35000000000002</v>
      </c>
      <c r="Y11" s="105"/>
      <c r="Z11" s="105"/>
      <c r="AA11" s="105"/>
      <c r="AB11" s="105"/>
      <c r="AC11" s="105"/>
      <c r="AD11" s="101">
        <f t="shared" si="0"/>
        <v>270.35000000000002</v>
      </c>
      <c r="AE11" s="34"/>
      <c r="AF11" s="34"/>
      <c r="AG11" s="34"/>
      <c r="AH11" s="34"/>
    </row>
    <row r="12" spans="1:36" ht="14.25" customHeight="1">
      <c r="A12" s="85" t="s">
        <v>66</v>
      </c>
      <c r="B12" s="87" t="s">
        <v>74</v>
      </c>
      <c r="C12" s="107">
        <v>2.2000000000000002</v>
      </c>
      <c r="D12" s="151"/>
      <c r="E12" s="105"/>
      <c r="F12" s="105"/>
      <c r="G12" s="105"/>
      <c r="H12" s="105"/>
      <c r="I12" s="105"/>
      <c r="J12" s="105"/>
      <c r="K12" s="105"/>
      <c r="L12" s="145"/>
      <c r="M12" s="105"/>
      <c r="N12" s="105"/>
      <c r="O12" s="105"/>
      <c r="P12" s="105"/>
      <c r="Q12" s="105"/>
      <c r="R12" s="105"/>
      <c r="S12" s="105"/>
      <c r="T12" s="105"/>
      <c r="U12" s="105"/>
      <c r="V12" s="105"/>
      <c r="W12" s="105"/>
      <c r="X12" s="105"/>
      <c r="Y12" s="105"/>
      <c r="Z12" s="105">
        <v>2.7</v>
      </c>
      <c r="AA12" s="105"/>
      <c r="AB12" s="105"/>
      <c r="AC12" s="105"/>
      <c r="AD12" s="101">
        <f t="shared" si="0"/>
        <v>2.7</v>
      </c>
      <c r="AE12" s="34"/>
      <c r="AF12" s="34"/>
      <c r="AG12" s="34"/>
      <c r="AH12" s="34"/>
    </row>
    <row r="13" spans="1:36" ht="14.25" customHeight="1">
      <c r="A13" s="85" t="s">
        <v>66</v>
      </c>
      <c r="B13" s="87" t="s">
        <v>77</v>
      </c>
      <c r="C13" s="107">
        <v>174.57</v>
      </c>
      <c r="D13" s="151"/>
      <c r="E13" s="105"/>
      <c r="F13" s="105"/>
      <c r="G13" s="105"/>
      <c r="H13" s="105"/>
      <c r="I13" s="105"/>
      <c r="J13" s="105"/>
      <c r="K13" s="105"/>
      <c r="L13" s="145">
        <v>34.549999999999997</v>
      </c>
      <c r="M13" s="105"/>
      <c r="N13" s="105"/>
      <c r="O13" s="105"/>
      <c r="P13" s="105"/>
      <c r="Q13" s="105"/>
      <c r="R13" s="105"/>
      <c r="S13" s="105"/>
      <c r="T13" s="105">
        <v>139.97999999999999</v>
      </c>
      <c r="U13" s="105"/>
      <c r="V13" s="105"/>
      <c r="W13" s="105"/>
      <c r="X13" s="105"/>
      <c r="Y13" s="105"/>
      <c r="Z13" s="105"/>
      <c r="AA13" s="105"/>
      <c r="AB13" s="105"/>
      <c r="AC13" s="105"/>
      <c r="AD13" s="101">
        <f t="shared" si="0"/>
        <v>174.52999999999997</v>
      </c>
      <c r="AE13" s="34"/>
      <c r="AF13" s="34"/>
      <c r="AG13" s="34"/>
      <c r="AH13" s="34"/>
    </row>
    <row r="14" spans="1:36" ht="14.25" customHeight="1">
      <c r="A14" s="85" t="s">
        <v>66</v>
      </c>
      <c r="B14" s="87" t="s">
        <v>75</v>
      </c>
      <c r="C14" s="107">
        <v>351.45</v>
      </c>
      <c r="D14" s="151"/>
      <c r="E14" s="105"/>
      <c r="F14" s="105">
        <v>351.45</v>
      </c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/>
      <c r="AD14" s="101">
        <f t="shared" si="0"/>
        <v>351.45</v>
      </c>
      <c r="AE14" s="34"/>
      <c r="AF14" s="34"/>
      <c r="AG14" s="34"/>
      <c r="AH14" s="34"/>
    </row>
    <row r="15" spans="1:36" ht="14.25" customHeight="1">
      <c r="A15" s="85" t="s">
        <v>66</v>
      </c>
      <c r="B15" s="70" t="s">
        <v>124</v>
      </c>
      <c r="C15" s="107">
        <v>546.79999999999995</v>
      </c>
      <c r="D15" s="151"/>
      <c r="E15" s="105">
        <v>546.79999999999995</v>
      </c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1">
        <f t="shared" si="0"/>
        <v>546.79999999999995</v>
      </c>
      <c r="AE15" s="34"/>
      <c r="AF15" s="34"/>
      <c r="AG15" s="34"/>
      <c r="AH15" s="34"/>
    </row>
    <row r="16" spans="1:36" ht="14.25" customHeight="1">
      <c r="A16" s="85" t="s">
        <v>66</v>
      </c>
      <c r="B16" s="87" t="s">
        <v>76</v>
      </c>
      <c r="C16" s="107">
        <v>462.85</v>
      </c>
      <c r="D16" s="151"/>
      <c r="E16" s="105"/>
      <c r="F16" s="105"/>
      <c r="G16" s="105">
        <v>462.85</v>
      </c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5"/>
      <c r="AD16" s="101">
        <f t="shared" si="0"/>
        <v>462.85</v>
      </c>
      <c r="AE16" s="34"/>
      <c r="AF16" s="34"/>
      <c r="AG16" s="34"/>
      <c r="AH16" s="34"/>
    </row>
    <row r="17" spans="1:34" ht="14.25" customHeight="1">
      <c r="A17" s="85" t="s">
        <v>66</v>
      </c>
      <c r="B17" s="87" t="s">
        <v>78</v>
      </c>
      <c r="C17" s="108">
        <v>444.75</v>
      </c>
      <c r="D17" s="152"/>
      <c r="E17" s="105">
        <v>444.75</v>
      </c>
      <c r="F17" s="105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5"/>
      <c r="AD17" s="101">
        <f t="shared" si="0"/>
        <v>444.75</v>
      </c>
      <c r="AE17" s="34"/>
      <c r="AF17" s="34"/>
      <c r="AG17" s="34"/>
      <c r="AH17" s="34"/>
    </row>
    <row r="18" spans="1:34" ht="14.25" customHeight="1">
      <c r="A18" s="86" t="s">
        <v>79</v>
      </c>
      <c r="B18" s="69" t="s">
        <v>80</v>
      </c>
      <c r="C18" s="109">
        <v>312</v>
      </c>
      <c r="D18" s="153"/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>
        <v>312</v>
      </c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1">
        <f t="shared" si="0"/>
        <v>312</v>
      </c>
      <c r="AE18" s="34"/>
      <c r="AF18" s="34"/>
      <c r="AG18" s="34"/>
      <c r="AH18" s="34"/>
    </row>
    <row r="19" spans="1:34" ht="14.25" customHeight="1">
      <c r="A19" s="86" t="s">
        <v>79</v>
      </c>
      <c r="B19" s="70" t="s">
        <v>78</v>
      </c>
      <c r="C19" s="109">
        <v>444.6</v>
      </c>
      <c r="D19" s="153"/>
      <c r="E19" s="105">
        <v>444.6</v>
      </c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5"/>
      <c r="AD19" s="101">
        <f t="shared" si="0"/>
        <v>444.6</v>
      </c>
      <c r="AE19" s="34"/>
      <c r="AF19" s="34"/>
      <c r="AG19" s="34"/>
      <c r="AH19" s="34"/>
    </row>
    <row r="20" spans="1:34" ht="14.25" customHeight="1">
      <c r="A20" s="86" t="s">
        <v>79</v>
      </c>
      <c r="B20" s="70" t="s">
        <v>76</v>
      </c>
      <c r="C20" s="109">
        <v>491.66</v>
      </c>
      <c r="D20" s="153"/>
      <c r="E20" s="105"/>
      <c r="F20" s="105"/>
      <c r="G20" s="105">
        <v>491.66</v>
      </c>
      <c r="H20" s="105"/>
      <c r="I20" s="105"/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1">
        <f t="shared" si="0"/>
        <v>491.66</v>
      </c>
      <c r="AE20" s="34"/>
      <c r="AF20" s="34"/>
      <c r="AG20" s="34"/>
      <c r="AH20" s="34"/>
    </row>
    <row r="21" spans="1:34" ht="14.25" customHeight="1">
      <c r="A21" s="86" t="s">
        <v>79</v>
      </c>
      <c r="B21" s="70" t="s">
        <v>75</v>
      </c>
      <c r="C21" s="109">
        <v>354.63</v>
      </c>
      <c r="D21" s="153"/>
      <c r="E21" s="105"/>
      <c r="F21" s="105">
        <v>354.63</v>
      </c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1">
        <f t="shared" si="0"/>
        <v>354.63</v>
      </c>
      <c r="AE21" s="34"/>
      <c r="AF21" s="34"/>
      <c r="AG21" s="34"/>
      <c r="AH21" s="34"/>
    </row>
    <row r="22" spans="1:34" ht="14.25" customHeight="1">
      <c r="A22" s="86" t="s">
        <v>79</v>
      </c>
      <c r="B22" s="70" t="s">
        <v>124</v>
      </c>
      <c r="C22" s="109">
        <v>566.72</v>
      </c>
      <c r="D22" s="153"/>
      <c r="E22" s="105">
        <v>566.72</v>
      </c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5"/>
      <c r="R22" s="105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5"/>
      <c r="AD22" s="101">
        <f t="shared" si="0"/>
        <v>566.72</v>
      </c>
      <c r="AE22" s="34"/>
      <c r="AF22" s="34"/>
      <c r="AG22" s="34"/>
      <c r="AH22" s="34"/>
    </row>
    <row r="23" spans="1:34" ht="14.25" customHeight="1">
      <c r="A23" s="86" t="s">
        <v>79</v>
      </c>
      <c r="B23" s="69" t="s">
        <v>77</v>
      </c>
      <c r="C23" s="109">
        <v>216.13</v>
      </c>
      <c r="D23" s="153"/>
      <c r="E23" s="105"/>
      <c r="F23" s="105"/>
      <c r="G23" s="105"/>
      <c r="H23" s="105"/>
      <c r="I23" s="105"/>
      <c r="J23" s="105"/>
      <c r="K23" s="105"/>
      <c r="L23" s="145">
        <v>72.13</v>
      </c>
      <c r="M23" s="105"/>
      <c r="N23" s="105"/>
      <c r="O23" s="105"/>
      <c r="P23" s="105"/>
      <c r="Q23" s="105"/>
      <c r="R23" s="105"/>
      <c r="S23" s="105"/>
      <c r="T23" s="105">
        <v>144</v>
      </c>
      <c r="U23" s="105"/>
      <c r="V23" s="105"/>
      <c r="W23" s="105"/>
      <c r="X23" s="105"/>
      <c r="Y23" s="105"/>
      <c r="Z23" s="105"/>
      <c r="AA23" s="105"/>
      <c r="AB23" s="105"/>
      <c r="AC23" s="105"/>
      <c r="AD23" s="101">
        <f t="shared" si="0"/>
        <v>216.13</v>
      </c>
      <c r="AE23" s="34"/>
      <c r="AF23" s="34"/>
      <c r="AG23" s="34"/>
      <c r="AH23" s="34"/>
    </row>
    <row r="24" spans="1:34" ht="14.25" customHeight="1">
      <c r="A24" s="86" t="s">
        <v>79</v>
      </c>
      <c r="B24" s="69" t="s">
        <v>82</v>
      </c>
      <c r="C24" s="109">
        <v>1462.5</v>
      </c>
      <c r="D24" s="153"/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5"/>
      <c r="R24" s="105"/>
      <c r="S24" s="105"/>
      <c r="T24" s="105"/>
      <c r="U24" s="105"/>
      <c r="V24" s="105">
        <v>1462.5</v>
      </c>
      <c r="W24" s="105"/>
      <c r="X24" s="105"/>
      <c r="Y24" s="105"/>
      <c r="Z24" s="105"/>
      <c r="AA24" s="105"/>
      <c r="AB24" s="105"/>
      <c r="AC24" s="105"/>
      <c r="AD24" s="101">
        <f t="shared" si="0"/>
        <v>1462.5</v>
      </c>
      <c r="AE24" s="34"/>
      <c r="AF24" s="34"/>
      <c r="AG24" s="34"/>
      <c r="AH24" s="34"/>
    </row>
    <row r="25" spans="1:34" ht="14.25" customHeight="1">
      <c r="A25" s="86" t="s">
        <v>79</v>
      </c>
      <c r="B25" s="69" t="s">
        <v>91</v>
      </c>
      <c r="C25" s="109">
        <v>93.83</v>
      </c>
      <c r="D25" s="153"/>
      <c r="E25" s="105"/>
      <c r="F25" s="105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5"/>
      <c r="R25" s="105"/>
      <c r="S25" s="105"/>
      <c r="T25" s="105"/>
      <c r="U25" s="105">
        <v>93.83</v>
      </c>
      <c r="V25" s="105"/>
      <c r="W25" s="105"/>
      <c r="X25" s="105"/>
      <c r="Y25" s="105"/>
      <c r="Z25" s="105"/>
      <c r="AA25" s="105"/>
      <c r="AB25" s="105"/>
      <c r="AC25" s="105"/>
      <c r="AD25" s="101">
        <f t="shared" si="0"/>
        <v>93.83</v>
      </c>
      <c r="AE25" s="34"/>
      <c r="AF25" s="34"/>
      <c r="AG25" s="34"/>
      <c r="AH25" s="34"/>
    </row>
    <row r="26" spans="1:34" ht="14.25" customHeight="1">
      <c r="A26" s="86" t="s">
        <v>90</v>
      </c>
      <c r="B26" s="69" t="s">
        <v>80</v>
      </c>
      <c r="C26" s="110">
        <v>312</v>
      </c>
      <c r="D26" s="153"/>
      <c r="E26" s="105"/>
      <c r="F26" s="105"/>
      <c r="G26" s="105"/>
      <c r="H26" s="105"/>
      <c r="I26" s="105"/>
      <c r="J26" s="105"/>
      <c r="K26" s="105"/>
      <c r="L26" s="105"/>
      <c r="M26" s="105"/>
      <c r="N26" s="105"/>
      <c r="O26" s="105"/>
      <c r="P26" s="105">
        <v>312</v>
      </c>
      <c r="Q26" s="105"/>
      <c r="R26" s="105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5"/>
      <c r="AD26" s="101">
        <f t="shared" si="0"/>
        <v>312</v>
      </c>
      <c r="AE26" s="34"/>
      <c r="AF26" s="34"/>
      <c r="AG26" s="34"/>
      <c r="AH26" s="34"/>
    </row>
    <row r="27" spans="1:34" ht="14.25" customHeight="1">
      <c r="A27" s="86" t="s">
        <v>90</v>
      </c>
      <c r="B27" s="70" t="s">
        <v>78</v>
      </c>
      <c r="C27" s="110">
        <v>444.6</v>
      </c>
      <c r="D27" s="153"/>
      <c r="E27" s="105">
        <v>444.6</v>
      </c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1">
        <f t="shared" si="0"/>
        <v>444.6</v>
      </c>
      <c r="AE27" s="34"/>
      <c r="AF27" s="34"/>
      <c r="AG27" s="34"/>
      <c r="AH27" s="34"/>
    </row>
    <row r="28" spans="1:34" ht="14.25" customHeight="1">
      <c r="A28" s="86" t="s">
        <v>90</v>
      </c>
      <c r="B28" s="70" t="s">
        <v>76</v>
      </c>
      <c r="C28" s="110">
        <v>491.66</v>
      </c>
      <c r="D28" s="153"/>
      <c r="E28" s="105"/>
      <c r="F28" s="105"/>
      <c r="G28" s="105">
        <v>491.66</v>
      </c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5"/>
      <c r="AD28" s="101">
        <f t="shared" si="0"/>
        <v>491.66</v>
      </c>
      <c r="AE28" s="34"/>
      <c r="AF28" s="34"/>
      <c r="AG28" s="34"/>
      <c r="AH28" s="34"/>
    </row>
    <row r="29" spans="1:34" ht="14.25" customHeight="1">
      <c r="A29" s="86" t="s">
        <v>90</v>
      </c>
      <c r="B29" s="70" t="s">
        <v>75</v>
      </c>
      <c r="C29" s="110">
        <v>354.63</v>
      </c>
      <c r="D29" s="153"/>
      <c r="E29" s="105"/>
      <c r="F29" s="105">
        <v>354.63</v>
      </c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5"/>
      <c r="R29" s="105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5"/>
      <c r="AD29" s="101">
        <f t="shared" si="0"/>
        <v>354.63</v>
      </c>
      <c r="AE29" s="34"/>
      <c r="AF29" s="34"/>
      <c r="AG29" s="34"/>
      <c r="AH29" s="34"/>
    </row>
    <row r="30" spans="1:34" ht="14.25" customHeight="1">
      <c r="A30" s="86" t="s">
        <v>90</v>
      </c>
      <c r="B30" s="70" t="s">
        <v>124</v>
      </c>
      <c r="C30" s="110">
        <v>566.72</v>
      </c>
      <c r="D30" s="153"/>
      <c r="E30" s="105">
        <v>566.72</v>
      </c>
      <c r="F30" s="105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1">
        <f t="shared" si="0"/>
        <v>566.72</v>
      </c>
      <c r="AE30" s="34"/>
      <c r="AF30" s="34"/>
      <c r="AG30" s="34"/>
      <c r="AH30" s="34"/>
    </row>
    <row r="31" spans="1:34" ht="14.25" customHeight="1">
      <c r="A31" s="86" t="s">
        <v>90</v>
      </c>
      <c r="B31" s="69" t="s">
        <v>77</v>
      </c>
      <c r="C31" s="110">
        <v>50.04</v>
      </c>
      <c r="D31" s="153"/>
      <c r="E31" s="105"/>
      <c r="F31" s="105"/>
      <c r="G31" s="105"/>
      <c r="H31" s="105"/>
      <c r="I31" s="105"/>
      <c r="J31" s="105"/>
      <c r="K31" s="105"/>
      <c r="L31" s="105">
        <v>50.54</v>
      </c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1">
        <f t="shared" si="0"/>
        <v>50.54</v>
      </c>
      <c r="AE31" s="34"/>
      <c r="AF31" s="34"/>
      <c r="AG31" s="34"/>
      <c r="AH31" s="34"/>
    </row>
    <row r="32" spans="1:34" ht="14.25" customHeight="1">
      <c r="A32" s="86" t="s">
        <v>90</v>
      </c>
      <c r="B32" s="69" t="s">
        <v>82</v>
      </c>
      <c r="C32" s="111">
        <v>108</v>
      </c>
      <c r="D32" s="154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>
        <v>108</v>
      </c>
      <c r="W32" s="105"/>
      <c r="X32" s="105"/>
      <c r="Y32" s="105"/>
      <c r="Z32" s="105"/>
      <c r="AA32" s="105"/>
      <c r="AB32" s="105"/>
      <c r="AC32" s="105"/>
      <c r="AD32" s="101">
        <f t="shared" si="0"/>
        <v>108</v>
      </c>
      <c r="AE32" s="34"/>
      <c r="AF32" s="34"/>
      <c r="AG32" s="34"/>
      <c r="AH32" s="34"/>
    </row>
    <row r="33" spans="1:34" ht="14.25" customHeight="1">
      <c r="A33" s="86" t="s">
        <v>90</v>
      </c>
      <c r="B33" s="69" t="s">
        <v>83</v>
      </c>
      <c r="C33" s="112" t="s">
        <v>89</v>
      </c>
      <c r="D33" s="155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5"/>
      <c r="R33" s="105"/>
      <c r="S33" s="105"/>
      <c r="T33" s="105"/>
      <c r="U33" s="105"/>
      <c r="V33" s="105"/>
      <c r="W33" s="105"/>
      <c r="X33" s="105">
        <v>0.08</v>
      </c>
      <c r="Y33" s="105"/>
      <c r="Z33" s="105"/>
      <c r="AA33" s="105"/>
      <c r="AB33" s="105"/>
      <c r="AC33" s="105"/>
      <c r="AD33" s="101">
        <f t="shared" si="0"/>
        <v>0.08</v>
      </c>
      <c r="AE33" s="34"/>
      <c r="AF33" s="34"/>
      <c r="AG33" s="34"/>
      <c r="AH33" s="34"/>
    </row>
    <row r="34" spans="1:34" ht="14.25" customHeight="1">
      <c r="A34" s="86" t="s">
        <v>90</v>
      </c>
      <c r="B34" s="69" t="s">
        <v>84</v>
      </c>
      <c r="C34" s="110">
        <v>52.99</v>
      </c>
      <c r="D34" s="153"/>
      <c r="E34" s="105"/>
      <c r="F34" s="105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5"/>
      <c r="R34" s="105"/>
      <c r="S34" s="105"/>
      <c r="T34" s="105">
        <v>52.99</v>
      </c>
      <c r="U34" s="105"/>
      <c r="V34" s="105"/>
      <c r="W34" s="105"/>
      <c r="X34" s="105"/>
      <c r="Y34" s="105"/>
      <c r="Z34" s="105"/>
      <c r="AA34" s="105"/>
      <c r="AB34" s="105"/>
      <c r="AC34" s="105"/>
      <c r="AD34" s="101">
        <f t="shared" si="0"/>
        <v>52.99</v>
      </c>
      <c r="AE34" s="34"/>
      <c r="AF34" s="34"/>
      <c r="AG34" s="34"/>
      <c r="AH34" s="34"/>
    </row>
    <row r="35" spans="1:34" ht="14.25" customHeight="1">
      <c r="A35" s="86" t="s">
        <v>90</v>
      </c>
      <c r="B35" s="75" t="s">
        <v>85</v>
      </c>
      <c r="C35" s="109">
        <v>51</v>
      </c>
      <c r="D35" s="153"/>
      <c r="E35" s="105"/>
      <c r="F35" s="105"/>
      <c r="G35" s="105"/>
      <c r="H35" s="105"/>
      <c r="I35" s="105"/>
      <c r="J35" s="105"/>
      <c r="K35" s="105"/>
      <c r="L35" s="105"/>
      <c r="M35" s="105"/>
      <c r="N35" s="105"/>
      <c r="O35" s="105"/>
      <c r="P35" s="105"/>
      <c r="Q35" s="105"/>
      <c r="R35" s="105"/>
      <c r="S35" s="105"/>
      <c r="T35" s="105">
        <v>51</v>
      </c>
      <c r="U35" s="105"/>
      <c r="V35" s="105"/>
      <c r="W35" s="105"/>
      <c r="X35" s="105"/>
      <c r="Y35" s="105"/>
      <c r="Z35" s="105"/>
      <c r="AA35" s="105"/>
      <c r="AB35" s="105"/>
      <c r="AC35" s="105"/>
      <c r="AD35" s="101">
        <f t="shared" si="0"/>
        <v>51</v>
      </c>
      <c r="AE35" s="34"/>
      <c r="AF35" s="34"/>
      <c r="AG35" s="34"/>
      <c r="AH35" s="34"/>
    </row>
    <row r="36" spans="1:34" ht="14.25" customHeight="1">
      <c r="A36" s="86" t="s">
        <v>90</v>
      </c>
      <c r="B36" s="69" t="s">
        <v>86</v>
      </c>
      <c r="C36" s="110">
        <v>40.98</v>
      </c>
      <c r="D36" s="153"/>
      <c r="E36" s="105"/>
      <c r="F36" s="105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5"/>
      <c r="R36" s="105"/>
      <c r="S36" s="105"/>
      <c r="T36" s="105"/>
      <c r="U36" s="105"/>
      <c r="V36" s="105"/>
      <c r="W36" s="105"/>
      <c r="X36" s="105">
        <v>40.98</v>
      </c>
      <c r="Y36" s="105"/>
      <c r="Z36" s="105"/>
      <c r="AA36" s="105"/>
      <c r="AB36" s="105"/>
      <c r="AC36" s="105"/>
      <c r="AD36" s="101">
        <f t="shared" si="0"/>
        <v>40.98</v>
      </c>
      <c r="AE36" s="34"/>
      <c r="AF36" s="34"/>
      <c r="AG36" s="34"/>
      <c r="AH36" s="34"/>
    </row>
    <row r="37" spans="1:34" ht="14.25" customHeight="1">
      <c r="A37" s="86" t="s">
        <v>90</v>
      </c>
      <c r="B37" s="69" t="s">
        <v>87</v>
      </c>
      <c r="C37" s="110">
        <v>7194</v>
      </c>
      <c r="D37" s="153"/>
      <c r="E37" s="105"/>
      <c r="F37" s="105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5"/>
      <c r="R37" s="105"/>
      <c r="S37" s="105"/>
      <c r="T37" s="105"/>
      <c r="U37" s="105"/>
      <c r="V37" s="105"/>
      <c r="W37" s="105"/>
      <c r="X37" s="105"/>
      <c r="Y37" s="105"/>
      <c r="Z37" s="105"/>
      <c r="AA37" s="105"/>
      <c r="AB37" s="105"/>
      <c r="AC37" s="105"/>
      <c r="AD37" s="101">
        <f t="shared" si="0"/>
        <v>0</v>
      </c>
      <c r="AE37" s="34"/>
      <c r="AF37" s="34">
        <v>1804.46</v>
      </c>
      <c r="AG37" s="34"/>
      <c r="AH37" s="34">
        <v>5389.54</v>
      </c>
    </row>
    <row r="38" spans="1:34" ht="14.25" customHeight="1">
      <c r="A38" s="86" t="s">
        <v>90</v>
      </c>
      <c r="B38" s="69" t="s">
        <v>88</v>
      </c>
      <c r="C38" s="110">
        <v>20</v>
      </c>
      <c r="D38" s="153"/>
      <c r="E38" s="128"/>
      <c r="F38" s="105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5"/>
      <c r="R38" s="105"/>
      <c r="S38" s="105"/>
      <c r="T38" s="105"/>
      <c r="U38" s="105"/>
      <c r="V38" s="105"/>
      <c r="W38" s="105"/>
      <c r="X38" s="105">
        <v>20</v>
      </c>
      <c r="Y38" s="105"/>
      <c r="Z38" s="105"/>
      <c r="AA38" s="105"/>
      <c r="AB38" s="105"/>
      <c r="AC38" s="105"/>
      <c r="AD38" s="101">
        <f t="shared" si="0"/>
        <v>20</v>
      </c>
      <c r="AE38" s="34"/>
      <c r="AF38" s="34"/>
      <c r="AG38" s="34"/>
      <c r="AH38" s="34"/>
    </row>
    <row r="39" spans="1:34" ht="13.8">
      <c r="A39" s="86" t="s">
        <v>93</v>
      </c>
      <c r="B39" s="75" t="s">
        <v>96</v>
      </c>
      <c r="C39" s="96">
        <v>312</v>
      </c>
      <c r="D39" s="156"/>
      <c r="E39" s="128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>
        <v>312</v>
      </c>
      <c r="Q39" s="105"/>
      <c r="R39" s="105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5"/>
      <c r="AD39" s="101">
        <f t="shared" si="0"/>
        <v>312</v>
      </c>
      <c r="AE39" s="34"/>
      <c r="AF39" s="34"/>
      <c r="AG39" s="34"/>
      <c r="AH39" s="34"/>
    </row>
    <row r="40" spans="1:34" ht="13.8">
      <c r="A40" s="86" t="s">
        <v>94</v>
      </c>
      <c r="B40" s="75" t="s">
        <v>97</v>
      </c>
      <c r="C40" s="96">
        <v>444.6</v>
      </c>
      <c r="D40" s="156"/>
      <c r="E40" s="128">
        <v>444.6</v>
      </c>
      <c r="F40" s="105"/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05"/>
      <c r="R40" s="105"/>
      <c r="S40" s="105"/>
      <c r="T40" s="105"/>
      <c r="U40" s="105"/>
      <c r="V40" s="105"/>
      <c r="W40" s="105"/>
      <c r="X40" s="105"/>
      <c r="Y40" s="105"/>
      <c r="Z40" s="105"/>
      <c r="AA40" s="105"/>
      <c r="AB40" s="105"/>
      <c r="AC40" s="105"/>
      <c r="AD40" s="101">
        <f t="shared" si="0"/>
        <v>444.6</v>
      </c>
      <c r="AE40" s="34"/>
      <c r="AF40" s="34"/>
      <c r="AG40" s="34"/>
      <c r="AH40" s="34"/>
    </row>
    <row r="41" spans="1:34" ht="13.8">
      <c r="A41" s="86" t="s">
        <v>94</v>
      </c>
      <c r="B41" s="75" t="s">
        <v>95</v>
      </c>
      <c r="C41" s="96">
        <v>68.88</v>
      </c>
      <c r="D41" s="156"/>
      <c r="E41" s="128"/>
      <c r="F41" s="105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5"/>
      <c r="R41" s="105"/>
      <c r="S41" s="105"/>
      <c r="T41" s="105"/>
      <c r="U41" s="105"/>
      <c r="V41" s="105"/>
      <c r="W41" s="105"/>
      <c r="X41" s="105">
        <v>68.88</v>
      </c>
      <c r="Y41" s="105"/>
      <c r="Z41" s="105"/>
      <c r="AA41" s="105"/>
      <c r="AB41" s="105"/>
      <c r="AC41" s="105"/>
      <c r="AD41" s="101">
        <f t="shared" si="0"/>
        <v>68.88</v>
      </c>
      <c r="AE41" s="34"/>
      <c r="AF41" s="34"/>
      <c r="AG41" s="34"/>
      <c r="AH41" s="34"/>
    </row>
    <row r="42" spans="1:34" ht="13.8">
      <c r="A42" s="86" t="s">
        <v>94</v>
      </c>
      <c r="B42" s="88" t="s">
        <v>98</v>
      </c>
      <c r="C42" s="96">
        <v>491.66</v>
      </c>
      <c r="D42" s="156"/>
      <c r="E42" s="128"/>
      <c r="F42" s="105"/>
      <c r="G42" s="105">
        <v>491.66</v>
      </c>
      <c r="H42" s="105"/>
      <c r="I42" s="105"/>
      <c r="J42" s="105"/>
      <c r="K42" s="105"/>
      <c r="L42" s="105"/>
      <c r="M42" s="105"/>
      <c r="N42" s="105"/>
      <c r="O42" s="105"/>
      <c r="P42" s="105"/>
      <c r="Q42" s="105"/>
      <c r="R42" s="105"/>
      <c r="S42" s="105"/>
      <c r="T42" s="105"/>
      <c r="U42" s="105"/>
      <c r="V42" s="105"/>
      <c r="W42" s="105"/>
      <c r="X42" s="105"/>
      <c r="Y42" s="105"/>
      <c r="Z42" s="105"/>
      <c r="AA42" s="105"/>
      <c r="AB42" s="105"/>
      <c r="AC42" s="105"/>
      <c r="AD42" s="101">
        <f t="shared" si="0"/>
        <v>491.66</v>
      </c>
      <c r="AE42" s="34"/>
      <c r="AF42" s="34"/>
      <c r="AG42" s="34"/>
      <c r="AH42" s="34"/>
    </row>
    <row r="43" spans="1:34" ht="14.25" customHeight="1">
      <c r="A43" s="86" t="s">
        <v>94</v>
      </c>
      <c r="B43" s="88" t="s">
        <v>99</v>
      </c>
      <c r="C43" s="96">
        <v>354.63</v>
      </c>
      <c r="D43" s="156"/>
      <c r="E43" s="128"/>
      <c r="F43" s="105">
        <v>354.63</v>
      </c>
      <c r="G43" s="105"/>
      <c r="H43" s="105"/>
      <c r="I43" s="105"/>
      <c r="J43" s="105"/>
      <c r="K43" s="105"/>
      <c r="L43" s="105"/>
      <c r="M43" s="105"/>
      <c r="N43" s="105"/>
      <c r="O43" s="105"/>
      <c r="P43" s="105"/>
      <c r="Q43" s="105"/>
      <c r="R43" s="105"/>
      <c r="S43" s="105"/>
      <c r="T43" s="105"/>
      <c r="U43" s="105"/>
      <c r="V43" s="105"/>
      <c r="W43" s="105"/>
      <c r="X43" s="105"/>
      <c r="Y43" s="105"/>
      <c r="Z43" s="105"/>
      <c r="AA43" s="105"/>
      <c r="AB43" s="105"/>
      <c r="AC43" s="105"/>
      <c r="AD43" s="101">
        <f t="shared" si="0"/>
        <v>354.63</v>
      </c>
      <c r="AE43" s="34"/>
      <c r="AF43" s="34"/>
      <c r="AG43" s="34"/>
      <c r="AH43" s="34"/>
    </row>
    <row r="44" spans="1:34" ht="14.25" customHeight="1">
      <c r="A44" s="86" t="s">
        <v>94</v>
      </c>
      <c r="B44" s="70" t="s">
        <v>124</v>
      </c>
      <c r="C44" s="96">
        <v>566.72</v>
      </c>
      <c r="D44" s="156"/>
      <c r="E44" s="128">
        <v>566.72</v>
      </c>
      <c r="F44" s="105"/>
      <c r="G44" s="105"/>
      <c r="H44" s="105"/>
      <c r="I44" s="105"/>
      <c r="J44" s="105"/>
      <c r="K44" s="105"/>
      <c r="L44" s="105"/>
      <c r="M44" s="105"/>
      <c r="N44" s="105"/>
      <c r="O44" s="105"/>
      <c r="P44" s="105"/>
      <c r="Q44" s="105"/>
      <c r="R44" s="105"/>
      <c r="S44" s="105"/>
      <c r="T44" s="105"/>
      <c r="U44" s="105"/>
      <c r="V44" s="105"/>
      <c r="W44" s="105"/>
      <c r="X44" s="105"/>
      <c r="Y44" s="105"/>
      <c r="Z44" s="105"/>
      <c r="AA44" s="105"/>
      <c r="AB44" s="105"/>
      <c r="AC44" s="105"/>
      <c r="AD44" s="101">
        <f t="shared" si="0"/>
        <v>566.72</v>
      </c>
      <c r="AE44" s="34"/>
      <c r="AF44" s="34"/>
      <c r="AG44" s="34"/>
      <c r="AH44" s="34"/>
    </row>
    <row r="45" spans="1:34" ht="13.8">
      <c r="A45" s="86" t="s">
        <v>94</v>
      </c>
      <c r="B45" s="88" t="s">
        <v>100</v>
      </c>
      <c r="C45" s="96">
        <v>120.86</v>
      </c>
      <c r="D45" s="156"/>
      <c r="E45" s="128">
        <v>26.4</v>
      </c>
      <c r="F45" s="105"/>
      <c r="G45" s="105"/>
      <c r="H45" s="105"/>
      <c r="I45" s="105"/>
      <c r="J45" s="105">
        <v>28</v>
      </c>
      <c r="K45" s="105">
        <f>45.48+6.59+14.39</f>
        <v>66.459999999999994</v>
      </c>
      <c r="L45" s="105"/>
      <c r="M45" s="105"/>
      <c r="N45" s="105"/>
      <c r="O45" s="105"/>
      <c r="P45" s="105"/>
      <c r="Q45" s="105"/>
      <c r="R45" s="105"/>
      <c r="S45" s="105"/>
      <c r="T45" s="105"/>
      <c r="U45" s="105"/>
      <c r="V45" s="105"/>
      <c r="W45" s="105"/>
      <c r="X45" s="105"/>
      <c r="Y45" s="105"/>
      <c r="Z45" s="105"/>
      <c r="AA45" s="105"/>
      <c r="AB45" s="105"/>
      <c r="AC45" s="105"/>
      <c r="AD45" s="101">
        <f t="shared" si="0"/>
        <v>120.85999999999999</v>
      </c>
      <c r="AE45" s="34"/>
      <c r="AF45" s="34"/>
      <c r="AG45" s="34"/>
      <c r="AH45" s="34"/>
    </row>
    <row r="46" spans="1:34" ht="13.8">
      <c r="A46" s="86" t="s">
        <v>94</v>
      </c>
      <c r="B46" s="88" t="s">
        <v>101</v>
      </c>
      <c r="C46" s="96">
        <v>48</v>
      </c>
      <c r="D46" s="156"/>
      <c r="E46" s="128"/>
      <c r="F46" s="105"/>
      <c r="G46" s="105"/>
      <c r="H46" s="105"/>
      <c r="I46" s="105">
        <v>48</v>
      </c>
      <c r="J46" s="105"/>
      <c r="K46" s="105"/>
      <c r="L46" s="105"/>
      <c r="M46" s="105"/>
      <c r="N46" s="105"/>
      <c r="O46" s="105"/>
      <c r="P46" s="105"/>
      <c r="Q46" s="105"/>
      <c r="R46" s="105"/>
      <c r="S46" s="105"/>
      <c r="T46" s="105"/>
      <c r="U46" s="105"/>
      <c r="V46" s="105"/>
      <c r="W46" s="105"/>
      <c r="X46" s="105"/>
      <c r="Y46" s="105"/>
      <c r="Z46" s="105"/>
      <c r="AA46" s="105"/>
      <c r="AB46" s="105"/>
      <c r="AC46" s="105"/>
      <c r="AD46" s="101">
        <f t="shared" si="0"/>
        <v>48</v>
      </c>
      <c r="AE46" s="34"/>
      <c r="AF46" s="34"/>
      <c r="AG46" s="34"/>
      <c r="AH46" s="34"/>
    </row>
    <row r="47" spans="1:34" ht="14.25" customHeight="1">
      <c r="A47" s="86" t="s">
        <v>94</v>
      </c>
      <c r="B47" s="88" t="s">
        <v>102</v>
      </c>
      <c r="C47" s="96">
        <v>297</v>
      </c>
      <c r="D47" s="156"/>
      <c r="E47" s="128"/>
      <c r="F47" s="105"/>
      <c r="G47" s="105"/>
      <c r="H47" s="105"/>
      <c r="I47" s="105"/>
      <c r="J47" s="105"/>
      <c r="K47" s="105"/>
      <c r="L47" s="105"/>
      <c r="M47" s="105"/>
      <c r="N47" s="105"/>
      <c r="O47" s="105"/>
      <c r="P47" s="105"/>
      <c r="Q47" s="105"/>
      <c r="R47" s="105"/>
      <c r="S47" s="105"/>
      <c r="T47" s="105"/>
      <c r="U47" s="105"/>
      <c r="V47" s="105"/>
      <c r="W47" s="105"/>
      <c r="X47" s="105">
        <v>297</v>
      </c>
      <c r="Y47" s="105"/>
      <c r="Z47" s="105"/>
      <c r="AA47" s="105"/>
      <c r="AB47" s="105"/>
      <c r="AC47" s="105"/>
      <c r="AD47" s="101">
        <f t="shared" si="0"/>
        <v>297</v>
      </c>
      <c r="AE47" s="34"/>
      <c r="AF47" s="34"/>
      <c r="AG47" s="34"/>
      <c r="AH47" s="34"/>
    </row>
    <row r="48" spans="1:34" ht="14.25" customHeight="1">
      <c r="A48" s="86" t="s">
        <v>94</v>
      </c>
      <c r="B48" s="87" t="s">
        <v>103</v>
      </c>
      <c r="C48" s="96">
        <v>150</v>
      </c>
      <c r="D48" s="156"/>
      <c r="E48" s="128"/>
      <c r="F48" s="105"/>
      <c r="G48" s="105"/>
      <c r="H48" s="105"/>
      <c r="I48" s="105"/>
      <c r="J48" s="105"/>
      <c r="K48" s="105">
        <v>150</v>
      </c>
      <c r="L48" s="105"/>
      <c r="M48" s="105"/>
      <c r="N48" s="105"/>
      <c r="O48" s="105"/>
      <c r="P48" s="105"/>
      <c r="Q48" s="105"/>
      <c r="R48" s="105"/>
      <c r="S48" s="105"/>
      <c r="T48" s="105"/>
      <c r="U48" s="105"/>
      <c r="V48" s="105"/>
      <c r="W48" s="105"/>
      <c r="X48" s="105"/>
      <c r="Y48" s="105"/>
      <c r="Z48" s="105"/>
      <c r="AA48" s="105"/>
      <c r="AB48" s="105"/>
      <c r="AC48" s="105"/>
      <c r="AD48" s="101">
        <f t="shared" si="0"/>
        <v>150</v>
      </c>
      <c r="AE48" s="34"/>
      <c r="AF48" s="34"/>
      <c r="AG48" s="34"/>
      <c r="AH48" s="34"/>
    </row>
    <row r="49" spans="1:36" ht="14.25" customHeight="1">
      <c r="A49" s="86" t="s">
        <v>94</v>
      </c>
      <c r="B49" s="76" t="s">
        <v>104</v>
      </c>
      <c r="C49" s="96">
        <v>30</v>
      </c>
      <c r="D49" s="156"/>
      <c r="E49" s="128"/>
      <c r="F49" s="105"/>
      <c r="G49" s="105"/>
      <c r="H49" s="105"/>
      <c r="I49" s="105"/>
      <c r="J49" s="105"/>
      <c r="K49" s="105"/>
      <c r="L49" s="105"/>
      <c r="M49" s="105"/>
      <c r="N49" s="105"/>
      <c r="O49" s="105"/>
      <c r="P49" s="105"/>
      <c r="Q49" s="105"/>
      <c r="R49" s="105"/>
      <c r="S49" s="105"/>
      <c r="T49" s="105"/>
      <c r="U49" s="105">
        <v>30</v>
      </c>
      <c r="V49" s="105"/>
      <c r="W49" s="105"/>
      <c r="X49" s="105"/>
      <c r="Y49" s="105"/>
      <c r="Z49" s="105"/>
      <c r="AA49" s="105"/>
      <c r="AB49" s="105"/>
      <c r="AC49" s="105"/>
      <c r="AD49" s="101">
        <f t="shared" si="0"/>
        <v>30</v>
      </c>
      <c r="AE49" s="34"/>
      <c r="AF49" s="34"/>
      <c r="AG49" s="34"/>
      <c r="AH49" s="34"/>
    </row>
    <row r="50" spans="1:36" ht="14.25" customHeight="1">
      <c r="A50" s="86" t="s">
        <v>94</v>
      </c>
      <c r="B50" s="89" t="s">
        <v>84</v>
      </c>
      <c r="C50" s="96">
        <v>17.3</v>
      </c>
      <c r="D50" s="156"/>
      <c r="E50" s="128"/>
      <c r="F50" s="105"/>
      <c r="G50" s="105"/>
      <c r="H50" s="105"/>
      <c r="I50" s="105"/>
      <c r="J50" s="105"/>
      <c r="K50" s="105"/>
      <c r="L50" s="105"/>
      <c r="M50" s="105"/>
      <c r="N50" s="105"/>
      <c r="O50" s="105"/>
      <c r="P50" s="105"/>
      <c r="Q50" s="105"/>
      <c r="R50" s="105"/>
      <c r="S50" s="105"/>
      <c r="T50" s="105">
        <v>17</v>
      </c>
      <c r="U50" s="105"/>
      <c r="V50" s="105"/>
      <c r="W50" s="105"/>
      <c r="X50" s="105"/>
      <c r="Y50" s="105"/>
      <c r="Z50" s="105"/>
      <c r="AA50" s="105"/>
      <c r="AB50" s="105"/>
      <c r="AC50" s="105"/>
      <c r="AD50" s="101">
        <f t="shared" si="0"/>
        <v>17</v>
      </c>
      <c r="AE50" s="34"/>
      <c r="AF50" s="34"/>
      <c r="AG50" s="34"/>
      <c r="AH50" s="34"/>
    </row>
    <row r="51" spans="1:36" ht="14.25" customHeight="1">
      <c r="A51" s="86" t="s">
        <v>94</v>
      </c>
      <c r="B51" s="89" t="s">
        <v>84</v>
      </c>
      <c r="C51" s="96">
        <v>29.99</v>
      </c>
      <c r="D51" s="156"/>
      <c r="E51" s="128"/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5"/>
      <c r="R51" s="105"/>
      <c r="S51" s="105"/>
      <c r="T51" s="105">
        <v>29.99</v>
      </c>
      <c r="U51" s="105"/>
      <c r="V51" s="105"/>
      <c r="W51" s="105"/>
      <c r="X51" s="105"/>
      <c r="Y51" s="105"/>
      <c r="Z51" s="105"/>
      <c r="AA51" s="105"/>
      <c r="AB51" s="105"/>
      <c r="AC51" s="105"/>
      <c r="AD51" s="101">
        <f t="shared" si="0"/>
        <v>29.99</v>
      </c>
      <c r="AE51" s="34"/>
      <c r="AF51" s="34"/>
      <c r="AG51" s="34"/>
      <c r="AH51" s="34"/>
    </row>
    <row r="52" spans="1:36" ht="14.25" customHeight="1">
      <c r="A52" s="86" t="s">
        <v>94</v>
      </c>
      <c r="B52" s="91" t="s">
        <v>105</v>
      </c>
      <c r="C52" s="96">
        <v>34.36</v>
      </c>
      <c r="D52" s="156"/>
      <c r="E52" s="128"/>
      <c r="F52" s="105"/>
      <c r="G52" s="105"/>
      <c r="H52" s="105"/>
      <c r="I52" s="105"/>
      <c r="J52" s="105"/>
      <c r="K52" s="105"/>
      <c r="L52" s="105"/>
      <c r="M52" s="105">
        <v>34.36</v>
      </c>
      <c r="N52" s="105"/>
      <c r="O52" s="105"/>
      <c r="P52" s="105"/>
      <c r="Q52" s="105"/>
      <c r="R52" s="105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5"/>
      <c r="AD52" s="101">
        <f t="shared" si="0"/>
        <v>34.36</v>
      </c>
      <c r="AE52" s="34"/>
      <c r="AF52" s="34"/>
      <c r="AG52" s="34"/>
      <c r="AH52" s="34"/>
    </row>
    <row r="53" spans="1:36" ht="14.25" customHeight="1">
      <c r="A53" s="86" t="s">
        <v>94</v>
      </c>
      <c r="B53" s="91" t="s">
        <v>84</v>
      </c>
      <c r="C53" s="96">
        <v>799</v>
      </c>
      <c r="D53" s="156"/>
      <c r="E53" s="128"/>
      <c r="F53" s="105"/>
      <c r="G53" s="105"/>
      <c r="H53" s="105"/>
      <c r="I53" s="105"/>
      <c r="J53" s="105"/>
      <c r="K53" s="105"/>
      <c r="L53" s="105"/>
      <c r="M53" s="105"/>
      <c r="N53" s="105"/>
      <c r="O53" s="105"/>
      <c r="P53" s="105"/>
      <c r="Q53" s="105"/>
      <c r="R53" s="105"/>
      <c r="S53" s="105"/>
      <c r="T53" s="105"/>
      <c r="U53" s="105"/>
      <c r="V53" s="105"/>
      <c r="W53" s="105"/>
      <c r="X53" s="105"/>
      <c r="Y53" s="105"/>
      <c r="Z53" s="105"/>
      <c r="AA53" s="105"/>
      <c r="AB53" s="105"/>
      <c r="AC53" s="105"/>
      <c r="AD53" s="101">
        <f t="shared" si="0"/>
        <v>0</v>
      </c>
      <c r="AE53" s="34">
        <v>799</v>
      </c>
      <c r="AF53" s="34"/>
      <c r="AG53" s="34"/>
      <c r="AH53" s="34"/>
    </row>
    <row r="54" spans="1:36" ht="14.25" customHeight="1">
      <c r="A54" s="86" t="s">
        <v>94</v>
      </c>
      <c r="B54" s="91" t="s">
        <v>84</v>
      </c>
      <c r="C54" s="96">
        <v>21.99</v>
      </c>
      <c r="D54" s="156"/>
      <c r="E54" s="128"/>
      <c r="F54" s="105"/>
      <c r="G54" s="105"/>
      <c r="H54" s="105"/>
      <c r="I54" s="105"/>
      <c r="J54" s="105"/>
      <c r="K54" s="105"/>
      <c r="L54" s="105"/>
      <c r="M54" s="105"/>
      <c r="N54" s="105"/>
      <c r="O54" s="105"/>
      <c r="P54" s="105"/>
      <c r="Q54" s="105"/>
      <c r="R54" s="105"/>
      <c r="S54" s="105"/>
      <c r="T54" s="105">
        <v>21.99</v>
      </c>
      <c r="U54" s="105"/>
      <c r="V54" s="105"/>
      <c r="W54" s="105"/>
      <c r="X54" s="105"/>
      <c r="Y54" s="105"/>
      <c r="Z54" s="105"/>
      <c r="AA54" s="105"/>
      <c r="AB54" s="105"/>
      <c r="AC54" s="105"/>
      <c r="AD54" s="101">
        <f t="shared" si="0"/>
        <v>21.99</v>
      </c>
      <c r="AE54" s="34"/>
      <c r="AF54" s="34"/>
      <c r="AG54" s="34"/>
      <c r="AH54" s="34"/>
    </row>
    <row r="55" spans="1:36" s="59" customFormat="1" ht="14.25" customHeight="1">
      <c r="A55" s="86" t="s">
        <v>94</v>
      </c>
      <c r="B55" s="93" t="s">
        <v>84</v>
      </c>
      <c r="C55" s="96">
        <v>15.95</v>
      </c>
      <c r="D55" s="156"/>
      <c r="E55" s="128"/>
      <c r="F55" s="105"/>
      <c r="G55" s="105"/>
      <c r="H55" s="105"/>
      <c r="I55" s="105"/>
      <c r="J55" s="105"/>
      <c r="K55" s="105"/>
      <c r="L55" s="105"/>
      <c r="M55" s="105"/>
      <c r="N55" s="105"/>
      <c r="O55" s="105"/>
      <c r="P55" s="105"/>
      <c r="Q55" s="105"/>
      <c r="R55" s="105"/>
      <c r="S55" s="105"/>
      <c r="T55" s="105">
        <v>15.95</v>
      </c>
      <c r="U55" s="105"/>
      <c r="V55" s="105"/>
      <c r="W55" s="105"/>
      <c r="X55" s="105"/>
      <c r="Y55" s="105"/>
      <c r="Z55" s="105"/>
      <c r="AA55" s="105"/>
      <c r="AB55" s="105"/>
      <c r="AC55" s="105"/>
      <c r="AD55" s="101">
        <f t="shared" si="0"/>
        <v>15.95</v>
      </c>
      <c r="AE55" s="34"/>
      <c r="AF55" s="34"/>
      <c r="AG55" s="34"/>
      <c r="AH55" s="34"/>
      <c r="AI55" s="12"/>
      <c r="AJ55" s="12"/>
    </row>
    <row r="56" spans="1:36" s="59" customFormat="1" ht="14.25" customHeight="1">
      <c r="A56" s="86" t="s">
        <v>94</v>
      </c>
      <c r="B56" s="91" t="s">
        <v>84</v>
      </c>
      <c r="C56" s="96">
        <v>70</v>
      </c>
      <c r="D56" s="156"/>
      <c r="E56" s="128"/>
      <c r="F56" s="105"/>
      <c r="G56" s="105"/>
      <c r="H56" s="105"/>
      <c r="I56" s="105"/>
      <c r="J56" s="105"/>
      <c r="K56" s="105"/>
      <c r="L56" s="105"/>
      <c r="M56" s="105"/>
      <c r="N56" s="105"/>
      <c r="O56" s="105"/>
      <c r="P56" s="105"/>
      <c r="Q56" s="105"/>
      <c r="R56" s="105"/>
      <c r="S56" s="105"/>
      <c r="T56" s="105">
        <v>70</v>
      </c>
      <c r="U56" s="105"/>
      <c r="V56" s="105"/>
      <c r="W56" s="105"/>
      <c r="X56" s="105"/>
      <c r="Y56" s="105"/>
      <c r="Z56" s="105"/>
      <c r="AA56" s="105"/>
      <c r="AB56" s="105"/>
      <c r="AC56" s="105"/>
      <c r="AD56" s="101">
        <f t="shared" si="0"/>
        <v>70</v>
      </c>
      <c r="AE56" s="34"/>
      <c r="AF56" s="34"/>
      <c r="AG56" s="34"/>
      <c r="AH56" s="34"/>
      <c r="AI56" s="12"/>
      <c r="AJ56" s="12"/>
    </row>
    <row r="57" spans="1:36" s="59" customFormat="1" ht="14.25" customHeight="1">
      <c r="A57" s="90" t="s">
        <v>106</v>
      </c>
      <c r="B57" s="91" t="s">
        <v>82</v>
      </c>
      <c r="C57" s="92">
        <v>1462.5</v>
      </c>
      <c r="D57" s="157"/>
      <c r="E57" s="128"/>
      <c r="F57" s="105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5"/>
      <c r="R57" s="105"/>
      <c r="S57" s="105"/>
      <c r="T57" s="105"/>
      <c r="U57" s="105"/>
      <c r="V57" s="105">
        <v>1462.5</v>
      </c>
      <c r="W57" s="105"/>
      <c r="X57" s="105"/>
      <c r="Y57" s="105"/>
      <c r="Z57" s="105"/>
      <c r="AA57" s="105"/>
      <c r="AB57" s="105"/>
      <c r="AC57" s="105"/>
      <c r="AD57" s="101">
        <f t="shared" si="0"/>
        <v>1462.5</v>
      </c>
      <c r="AE57" s="34"/>
      <c r="AF57" s="34"/>
      <c r="AG57" s="34"/>
      <c r="AH57" s="34"/>
      <c r="AI57" s="12"/>
      <c r="AJ57" s="12"/>
    </row>
    <row r="58" spans="1:36" s="59" customFormat="1" ht="14.25" customHeight="1">
      <c r="A58" s="90" t="s">
        <v>106</v>
      </c>
      <c r="B58" s="91" t="s">
        <v>107</v>
      </c>
      <c r="C58" s="92">
        <v>1222.56</v>
      </c>
      <c r="D58" s="157"/>
      <c r="E58" s="128"/>
      <c r="F58" s="105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5">
        <v>1222.56</v>
      </c>
      <c r="R58" s="105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5"/>
      <c r="AD58" s="101">
        <f t="shared" si="0"/>
        <v>1222.56</v>
      </c>
      <c r="AE58" s="34"/>
      <c r="AF58" s="34"/>
      <c r="AG58" s="34"/>
      <c r="AH58" s="34"/>
      <c r="AI58" s="12"/>
      <c r="AJ58" s="12"/>
    </row>
    <row r="59" spans="1:36" s="59" customFormat="1" ht="14.25" customHeight="1">
      <c r="A59" s="90" t="s">
        <v>119</v>
      </c>
      <c r="B59" s="91" t="s">
        <v>80</v>
      </c>
      <c r="C59" s="92">
        <v>312</v>
      </c>
      <c r="D59" s="157"/>
      <c r="E59" s="128"/>
      <c r="F59" s="105"/>
      <c r="G59" s="105"/>
      <c r="H59" s="105"/>
      <c r="I59" s="105"/>
      <c r="J59" s="105"/>
      <c r="K59" s="105"/>
      <c r="L59" s="105"/>
      <c r="M59" s="105"/>
      <c r="N59" s="105"/>
      <c r="O59" s="105"/>
      <c r="P59" s="105">
        <v>312</v>
      </c>
      <c r="Q59" s="105"/>
      <c r="R59" s="105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5"/>
      <c r="AD59" s="101">
        <f t="shared" si="0"/>
        <v>312</v>
      </c>
      <c r="AE59" s="34"/>
      <c r="AF59" s="34"/>
      <c r="AG59" s="34"/>
      <c r="AH59" s="34"/>
      <c r="AI59" s="12"/>
      <c r="AJ59" s="12"/>
    </row>
    <row r="60" spans="1:36" s="59" customFormat="1" ht="14.25" customHeight="1">
      <c r="A60" s="90" t="s">
        <v>121</v>
      </c>
      <c r="B60" s="91" t="s">
        <v>122</v>
      </c>
      <c r="C60" s="92">
        <v>103</v>
      </c>
      <c r="D60" s="157"/>
      <c r="E60" s="128"/>
      <c r="F60" s="105"/>
      <c r="G60" s="105"/>
      <c r="H60" s="105"/>
      <c r="I60" s="105"/>
      <c r="J60" s="105"/>
      <c r="K60" s="105"/>
      <c r="L60" s="105"/>
      <c r="M60" s="105"/>
      <c r="N60" s="105"/>
      <c r="O60" s="105"/>
      <c r="P60" s="105"/>
      <c r="Q60" s="105"/>
      <c r="R60" s="105"/>
      <c r="S60" s="105"/>
      <c r="T60" s="105">
        <v>103</v>
      </c>
      <c r="U60" s="105"/>
      <c r="V60" s="105"/>
      <c r="W60" s="105"/>
      <c r="X60" s="105"/>
      <c r="Y60" s="105"/>
      <c r="Z60" s="105"/>
      <c r="AA60" s="105"/>
      <c r="AB60" s="105"/>
      <c r="AC60" s="105"/>
      <c r="AD60" s="101">
        <f t="shared" si="0"/>
        <v>103</v>
      </c>
      <c r="AE60" s="34"/>
      <c r="AF60" s="34"/>
      <c r="AG60" s="34"/>
      <c r="AH60" s="34"/>
      <c r="AI60" s="12"/>
      <c r="AJ60" s="12"/>
    </row>
    <row r="61" spans="1:36" s="59" customFormat="1" ht="14.25" customHeight="1">
      <c r="A61" s="90" t="s">
        <v>120</v>
      </c>
      <c r="B61" s="91" t="s">
        <v>97</v>
      </c>
      <c r="C61" s="92">
        <v>477.45</v>
      </c>
      <c r="D61" s="157"/>
      <c r="E61" s="128">
        <v>477.45</v>
      </c>
      <c r="F61" s="105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105"/>
      <c r="R61" s="105"/>
      <c r="S61" s="105"/>
      <c r="T61" s="105"/>
      <c r="U61" s="105"/>
      <c r="V61" s="105"/>
      <c r="W61" s="105"/>
      <c r="X61" s="105"/>
      <c r="Y61" s="105"/>
      <c r="Z61" s="105"/>
      <c r="AA61" s="105"/>
      <c r="AB61" s="105"/>
      <c r="AC61" s="105"/>
      <c r="AD61" s="101">
        <f t="shared" si="0"/>
        <v>477.45</v>
      </c>
      <c r="AE61" s="34"/>
      <c r="AF61" s="34"/>
      <c r="AG61" s="34"/>
      <c r="AH61" s="34"/>
      <c r="AI61" s="12"/>
      <c r="AJ61" s="12"/>
    </row>
    <row r="62" spans="1:36" s="59" customFormat="1" ht="14.25" customHeight="1">
      <c r="A62" s="90" t="s">
        <v>120</v>
      </c>
      <c r="B62" s="91" t="s">
        <v>75</v>
      </c>
      <c r="C62" s="92">
        <v>318.36</v>
      </c>
      <c r="D62" s="157"/>
      <c r="E62" s="128"/>
      <c r="F62" s="105">
        <v>318.36</v>
      </c>
      <c r="G62" s="105"/>
      <c r="H62" s="105"/>
      <c r="I62" s="105"/>
      <c r="J62" s="105"/>
      <c r="K62" s="105"/>
      <c r="L62" s="105"/>
      <c r="M62" s="105"/>
      <c r="N62" s="105"/>
      <c r="O62" s="105"/>
      <c r="P62" s="105"/>
      <c r="Q62" s="105"/>
      <c r="R62" s="105"/>
      <c r="S62" s="105"/>
      <c r="T62" s="105"/>
      <c r="U62" s="105"/>
      <c r="V62" s="105"/>
      <c r="W62" s="105"/>
      <c r="X62" s="105"/>
      <c r="Y62" s="105"/>
      <c r="Z62" s="105"/>
      <c r="AA62" s="105"/>
      <c r="AB62" s="105"/>
      <c r="AC62" s="105"/>
      <c r="AD62" s="101">
        <f t="shared" si="0"/>
        <v>318.36</v>
      </c>
      <c r="AE62" s="34"/>
      <c r="AF62" s="34"/>
      <c r="AG62" s="34"/>
      <c r="AH62" s="34"/>
      <c r="AI62" s="12"/>
      <c r="AJ62" s="12"/>
    </row>
    <row r="63" spans="1:36" s="59" customFormat="1" ht="14.25" customHeight="1">
      <c r="A63" s="90" t="s">
        <v>120</v>
      </c>
      <c r="B63" s="91" t="s">
        <v>98</v>
      </c>
      <c r="C63" s="92">
        <v>491.66</v>
      </c>
      <c r="D63" s="157"/>
      <c r="E63" s="128"/>
      <c r="F63" s="105"/>
      <c r="G63" s="105">
        <v>491.66</v>
      </c>
      <c r="H63" s="105"/>
      <c r="I63" s="105"/>
      <c r="J63" s="105"/>
      <c r="K63" s="105"/>
      <c r="L63" s="105"/>
      <c r="M63" s="105"/>
      <c r="N63" s="105"/>
      <c r="O63" s="105"/>
      <c r="P63" s="105"/>
      <c r="Q63" s="105"/>
      <c r="R63" s="105"/>
      <c r="S63" s="105"/>
      <c r="T63" s="105"/>
      <c r="U63" s="105"/>
      <c r="V63" s="105"/>
      <c r="W63" s="105"/>
      <c r="X63" s="105"/>
      <c r="Y63" s="105"/>
      <c r="Z63" s="105"/>
      <c r="AA63" s="105"/>
      <c r="AB63" s="105"/>
      <c r="AC63" s="105"/>
      <c r="AD63" s="101">
        <f t="shared" si="0"/>
        <v>491.66</v>
      </c>
      <c r="AE63" s="34"/>
      <c r="AF63" s="34"/>
      <c r="AG63" s="34"/>
      <c r="AH63" s="34"/>
      <c r="AI63" s="12"/>
      <c r="AJ63" s="12"/>
    </row>
    <row r="64" spans="1:36" s="59" customFormat="1" ht="14.25" customHeight="1">
      <c r="A64" s="90" t="s">
        <v>120</v>
      </c>
      <c r="B64" s="70" t="s">
        <v>124</v>
      </c>
      <c r="C64" s="92">
        <v>566.72</v>
      </c>
      <c r="D64" s="157"/>
      <c r="E64" s="128">
        <v>566.72</v>
      </c>
      <c r="F64" s="105"/>
      <c r="G64" s="105"/>
      <c r="H64" s="105"/>
      <c r="I64" s="105"/>
      <c r="J64" s="105"/>
      <c r="K64" s="105"/>
      <c r="L64" s="105"/>
      <c r="M64" s="105"/>
      <c r="N64" s="105"/>
      <c r="O64" s="105"/>
      <c r="P64" s="105"/>
      <c r="Q64" s="105"/>
      <c r="R64" s="105"/>
      <c r="S64" s="105"/>
      <c r="T64" s="105"/>
      <c r="U64" s="105"/>
      <c r="V64" s="105"/>
      <c r="W64" s="105"/>
      <c r="X64" s="105"/>
      <c r="Y64" s="105"/>
      <c r="Z64" s="105"/>
      <c r="AA64" s="105"/>
      <c r="AB64" s="105"/>
      <c r="AC64" s="105"/>
      <c r="AD64" s="101">
        <f t="shared" si="0"/>
        <v>566.72</v>
      </c>
      <c r="AE64" s="34"/>
      <c r="AF64" s="34"/>
      <c r="AG64" s="34"/>
      <c r="AH64" s="34"/>
      <c r="AI64" s="12"/>
      <c r="AJ64" s="12"/>
    </row>
    <row r="65" spans="1:36" s="59" customFormat="1" ht="14.25" customHeight="1">
      <c r="A65" s="90" t="s">
        <v>120</v>
      </c>
      <c r="B65" s="91" t="s">
        <v>77</v>
      </c>
      <c r="C65" s="92">
        <v>55.28</v>
      </c>
      <c r="D65" s="157"/>
      <c r="E65" s="128">
        <v>55.28</v>
      </c>
      <c r="F65" s="105"/>
      <c r="G65" s="105"/>
      <c r="H65" s="105"/>
      <c r="I65" s="105"/>
      <c r="J65" s="105"/>
      <c r="K65" s="105"/>
      <c r="L65" s="105"/>
      <c r="M65" s="105"/>
      <c r="N65" s="105"/>
      <c r="O65" s="105"/>
      <c r="P65" s="105"/>
      <c r="Q65" s="105"/>
      <c r="R65" s="105"/>
      <c r="S65" s="105"/>
      <c r="T65" s="105"/>
      <c r="U65" s="105"/>
      <c r="V65" s="105"/>
      <c r="W65" s="105"/>
      <c r="X65" s="105"/>
      <c r="Y65" s="105"/>
      <c r="Z65" s="105"/>
      <c r="AA65" s="105"/>
      <c r="AB65" s="105"/>
      <c r="AC65" s="105"/>
      <c r="AD65" s="101">
        <f t="shared" si="0"/>
        <v>55.28</v>
      </c>
      <c r="AE65" s="34"/>
      <c r="AF65" s="34"/>
      <c r="AG65" s="34"/>
      <c r="AH65" s="34"/>
      <c r="AI65" s="12"/>
      <c r="AJ65" s="12"/>
    </row>
    <row r="66" spans="1:36" s="59" customFormat="1" ht="14.25" customHeight="1">
      <c r="A66" s="68" t="s">
        <v>131</v>
      </c>
      <c r="B66" s="70" t="s">
        <v>123</v>
      </c>
      <c r="C66" s="147">
        <v>312</v>
      </c>
      <c r="D66" s="158"/>
      <c r="E66" s="128"/>
      <c r="F66" s="105"/>
      <c r="G66" s="105"/>
      <c r="H66" s="105"/>
      <c r="I66" s="105"/>
      <c r="J66" s="105"/>
      <c r="K66" s="105"/>
      <c r="L66" s="105"/>
      <c r="M66" s="105"/>
      <c r="N66" s="105"/>
      <c r="O66" s="105"/>
      <c r="P66" s="105">
        <v>312</v>
      </c>
      <c r="Q66" s="105"/>
      <c r="R66" s="105"/>
      <c r="S66" s="105"/>
      <c r="T66" s="105"/>
      <c r="U66" s="105"/>
      <c r="V66" s="105"/>
      <c r="W66" s="105"/>
      <c r="X66" s="105"/>
      <c r="Y66" s="105"/>
      <c r="Z66" s="105"/>
      <c r="AA66" s="105"/>
      <c r="AB66" s="105"/>
      <c r="AC66" s="105"/>
      <c r="AD66" s="101">
        <f t="shared" si="0"/>
        <v>312</v>
      </c>
      <c r="AE66" s="34"/>
      <c r="AF66" s="34"/>
      <c r="AG66" s="34"/>
      <c r="AH66" s="34"/>
      <c r="AI66" s="12"/>
      <c r="AJ66" s="12"/>
    </row>
    <row r="67" spans="1:36" s="59" customFormat="1" ht="14.25" customHeight="1">
      <c r="A67" s="68" t="s">
        <v>132</v>
      </c>
      <c r="B67" s="91" t="s">
        <v>97</v>
      </c>
      <c r="C67" s="147">
        <v>444.6</v>
      </c>
      <c r="D67" s="158"/>
      <c r="E67" s="128">
        <v>444.6</v>
      </c>
      <c r="F67" s="105"/>
      <c r="G67" s="105"/>
      <c r="H67" s="105"/>
      <c r="I67" s="105"/>
      <c r="J67" s="105"/>
      <c r="K67" s="105"/>
      <c r="L67" s="105"/>
      <c r="M67" s="105"/>
      <c r="N67" s="105"/>
      <c r="O67" s="105"/>
      <c r="P67" s="105"/>
      <c r="Q67" s="105"/>
      <c r="R67" s="105"/>
      <c r="S67" s="105"/>
      <c r="T67" s="105"/>
      <c r="U67" s="105"/>
      <c r="V67" s="105"/>
      <c r="W67" s="105"/>
      <c r="X67" s="105"/>
      <c r="Y67" s="105"/>
      <c r="Z67" s="105"/>
      <c r="AA67" s="105"/>
      <c r="AB67" s="105"/>
      <c r="AC67" s="105"/>
      <c r="AD67" s="101">
        <f t="shared" si="0"/>
        <v>444.6</v>
      </c>
      <c r="AE67" s="34"/>
      <c r="AF67" s="34"/>
      <c r="AG67" s="34"/>
      <c r="AH67" s="34"/>
      <c r="AI67" s="12"/>
      <c r="AJ67" s="12"/>
    </row>
    <row r="68" spans="1:36" s="59" customFormat="1" ht="14.25" customHeight="1">
      <c r="A68" s="68" t="s">
        <v>132</v>
      </c>
      <c r="B68" s="70" t="s">
        <v>124</v>
      </c>
      <c r="C68" s="147">
        <v>705.87</v>
      </c>
      <c r="D68" s="158"/>
      <c r="E68" s="128">
        <v>706</v>
      </c>
      <c r="F68" s="105"/>
      <c r="G68" s="105"/>
      <c r="H68" s="105"/>
      <c r="I68" s="105"/>
      <c r="J68" s="105"/>
      <c r="K68" s="105"/>
      <c r="L68" s="105"/>
      <c r="M68" s="105"/>
      <c r="N68" s="105"/>
      <c r="O68" s="105"/>
      <c r="P68" s="105"/>
      <c r="Q68" s="105"/>
      <c r="R68" s="105"/>
      <c r="S68" s="105"/>
      <c r="T68" s="105"/>
      <c r="U68" s="105"/>
      <c r="V68" s="105"/>
      <c r="W68" s="105"/>
      <c r="X68" s="105"/>
      <c r="Y68" s="105"/>
      <c r="Z68" s="105"/>
      <c r="AA68" s="105"/>
      <c r="AB68" s="105"/>
      <c r="AC68" s="105"/>
      <c r="AD68" s="101">
        <f t="shared" si="0"/>
        <v>706</v>
      </c>
      <c r="AE68" s="34"/>
      <c r="AF68" s="34"/>
      <c r="AG68" s="34"/>
      <c r="AH68" s="34"/>
      <c r="AI68" s="12"/>
      <c r="AJ68" s="12"/>
    </row>
    <row r="69" spans="1:36" s="59" customFormat="1" ht="14.25" customHeight="1">
      <c r="A69" s="68" t="s">
        <v>132</v>
      </c>
      <c r="B69" s="70" t="s">
        <v>125</v>
      </c>
      <c r="C69" s="98">
        <v>269.72000000000003</v>
      </c>
      <c r="D69" s="159"/>
      <c r="E69" s="128">
        <v>269.72000000000003</v>
      </c>
      <c r="F69" s="105"/>
      <c r="G69" s="105"/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5"/>
      <c r="Z69" s="105"/>
      <c r="AA69" s="105"/>
      <c r="AB69" s="105"/>
      <c r="AC69" s="105"/>
      <c r="AD69" s="101">
        <f t="shared" ref="AD69:AD131" si="1">SUM(E69:AC69)</f>
        <v>269.72000000000003</v>
      </c>
      <c r="AE69" s="34"/>
      <c r="AF69" s="34"/>
      <c r="AG69" s="34"/>
      <c r="AH69" s="34"/>
      <c r="AI69" s="12"/>
      <c r="AJ69" s="12"/>
    </row>
    <row r="70" spans="1:36" s="59" customFormat="1" ht="14.25" customHeight="1">
      <c r="A70" s="68" t="s">
        <v>132</v>
      </c>
      <c r="B70" s="69" t="s">
        <v>76</v>
      </c>
      <c r="C70" s="147">
        <v>689.56</v>
      </c>
      <c r="D70" s="158"/>
      <c r="E70" s="128"/>
      <c r="F70" s="105"/>
      <c r="G70" s="105">
        <v>690</v>
      </c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5"/>
      <c r="T70" s="105"/>
      <c r="U70" s="105"/>
      <c r="V70" s="105"/>
      <c r="W70" s="105"/>
      <c r="X70" s="105"/>
      <c r="Y70" s="105"/>
      <c r="Z70" s="105"/>
      <c r="AA70" s="105"/>
      <c r="AB70" s="105"/>
      <c r="AC70" s="105"/>
      <c r="AD70" s="101">
        <f t="shared" si="1"/>
        <v>690</v>
      </c>
      <c r="AE70" s="34"/>
      <c r="AF70" s="34"/>
      <c r="AG70" s="34"/>
      <c r="AH70" s="34"/>
      <c r="AI70" s="12"/>
      <c r="AJ70" s="12"/>
    </row>
    <row r="71" spans="1:36" s="59" customFormat="1" ht="13.5" customHeight="1">
      <c r="A71" s="68" t="s">
        <v>132</v>
      </c>
      <c r="B71" s="69" t="s">
        <v>75</v>
      </c>
      <c r="C71" s="147">
        <v>445.63</v>
      </c>
      <c r="D71" s="158"/>
      <c r="E71" s="128"/>
      <c r="F71" s="105">
        <v>446</v>
      </c>
      <c r="G71" s="105"/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5"/>
      <c r="Z71" s="105"/>
      <c r="AA71" s="105"/>
      <c r="AB71" s="105"/>
      <c r="AC71" s="105"/>
      <c r="AD71" s="101">
        <f t="shared" si="1"/>
        <v>446</v>
      </c>
      <c r="AE71" s="34"/>
      <c r="AF71" s="34"/>
      <c r="AG71" s="34"/>
      <c r="AH71" s="34"/>
      <c r="AI71" s="12"/>
      <c r="AJ71" s="12"/>
    </row>
    <row r="72" spans="1:36" s="59" customFormat="1" ht="14.25" customHeight="1">
      <c r="A72" s="68" t="s">
        <v>132</v>
      </c>
      <c r="B72" s="91" t="s">
        <v>77</v>
      </c>
      <c r="C72" s="147">
        <v>194.57</v>
      </c>
      <c r="D72" s="158"/>
      <c r="E72" s="128"/>
      <c r="F72" s="105"/>
      <c r="G72" s="105"/>
      <c r="H72" s="105"/>
      <c r="I72" s="105"/>
      <c r="J72" s="105">
        <v>28</v>
      </c>
      <c r="K72" s="105">
        <v>20.98</v>
      </c>
      <c r="L72" s="105"/>
      <c r="M72" s="105"/>
      <c r="N72" s="105"/>
      <c r="O72" s="105"/>
      <c r="P72" s="105"/>
      <c r="Q72" s="105"/>
      <c r="R72" s="105"/>
      <c r="S72" s="105"/>
      <c r="T72" s="105">
        <v>145.59</v>
      </c>
      <c r="U72" s="105"/>
      <c r="V72" s="105"/>
      <c r="W72" s="105"/>
      <c r="X72" s="105">
        <v>109.98</v>
      </c>
      <c r="Y72" s="105"/>
      <c r="Z72" s="105"/>
      <c r="AA72" s="105"/>
      <c r="AB72" s="105"/>
      <c r="AC72" s="105"/>
      <c r="AD72" s="101">
        <f t="shared" si="1"/>
        <v>304.55</v>
      </c>
      <c r="AE72" s="34"/>
      <c r="AF72" s="34"/>
      <c r="AG72" s="34"/>
      <c r="AH72" s="34"/>
      <c r="AI72" s="12"/>
      <c r="AJ72" s="12"/>
    </row>
    <row r="73" spans="1:36" s="59" customFormat="1" ht="14.25" customHeight="1">
      <c r="A73" s="68" t="s">
        <v>132</v>
      </c>
      <c r="B73" s="69" t="s">
        <v>84</v>
      </c>
      <c r="C73" s="98">
        <v>16.98</v>
      </c>
      <c r="D73" s="159"/>
      <c r="E73" s="128"/>
      <c r="F73" s="105"/>
      <c r="G73" s="105"/>
      <c r="H73" s="105"/>
      <c r="I73" s="105"/>
      <c r="J73" s="105"/>
      <c r="K73" s="105"/>
      <c r="L73" s="105"/>
      <c r="M73" s="105"/>
      <c r="N73" s="105"/>
      <c r="O73" s="105"/>
      <c r="P73" s="105"/>
      <c r="Q73" s="105"/>
      <c r="R73" s="105"/>
      <c r="S73" s="105"/>
      <c r="T73" s="105"/>
      <c r="U73" s="105"/>
      <c r="V73" s="105"/>
      <c r="W73" s="105"/>
      <c r="X73" s="105">
        <v>16.98</v>
      </c>
      <c r="Y73" s="105"/>
      <c r="Z73" s="105"/>
      <c r="AA73" s="105"/>
      <c r="AB73" s="105"/>
      <c r="AC73" s="105"/>
      <c r="AD73" s="101">
        <f t="shared" si="1"/>
        <v>16.98</v>
      </c>
      <c r="AE73" s="34"/>
      <c r="AF73" s="34"/>
      <c r="AG73" s="34"/>
      <c r="AH73" s="34"/>
      <c r="AI73" s="12"/>
      <c r="AJ73" s="12"/>
    </row>
    <row r="74" spans="1:36" s="59" customFormat="1" ht="14.25" customHeight="1">
      <c r="A74" s="68" t="s">
        <v>132</v>
      </c>
      <c r="B74" s="69" t="s">
        <v>84</v>
      </c>
      <c r="C74" s="98">
        <v>6.75</v>
      </c>
      <c r="D74" s="159"/>
      <c r="E74" s="128"/>
      <c r="F74" s="105"/>
      <c r="G74" s="105"/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>
        <v>6.75</v>
      </c>
      <c r="Y74" s="105"/>
      <c r="Z74" s="105"/>
      <c r="AA74" s="105"/>
      <c r="AB74" s="105"/>
      <c r="AC74" s="105"/>
      <c r="AD74" s="101">
        <f t="shared" si="1"/>
        <v>6.75</v>
      </c>
      <c r="AE74" s="34"/>
      <c r="AF74" s="34"/>
      <c r="AG74" s="34"/>
      <c r="AH74" s="34"/>
      <c r="AI74" s="12"/>
      <c r="AJ74" s="12"/>
    </row>
    <row r="75" spans="1:36" s="59" customFormat="1" ht="14.25" customHeight="1">
      <c r="A75" s="68" t="s">
        <v>132</v>
      </c>
      <c r="B75" s="69" t="s">
        <v>126</v>
      </c>
      <c r="C75" s="147">
        <v>120</v>
      </c>
      <c r="D75" s="158"/>
      <c r="E75" s="128"/>
      <c r="F75" s="105"/>
      <c r="G75" s="105"/>
      <c r="H75" s="105"/>
      <c r="I75" s="105"/>
      <c r="J75" s="105"/>
      <c r="K75" s="105"/>
      <c r="L75" s="105"/>
      <c r="M75" s="105"/>
      <c r="N75" s="105"/>
      <c r="O75" s="105"/>
      <c r="P75" s="105"/>
      <c r="Q75" s="105"/>
      <c r="R75" s="105"/>
      <c r="S75" s="105"/>
      <c r="T75" s="105"/>
      <c r="U75" s="105"/>
      <c r="V75" s="105"/>
      <c r="W75" s="105"/>
      <c r="X75" s="105">
        <v>120</v>
      </c>
      <c r="Y75" s="105"/>
      <c r="Z75" s="105"/>
      <c r="AA75" s="105"/>
      <c r="AB75" s="105"/>
      <c r="AC75" s="105"/>
      <c r="AD75" s="101">
        <f t="shared" si="1"/>
        <v>120</v>
      </c>
      <c r="AE75" s="34"/>
      <c r="AF75" s="34"/>
      <c r="AG75" s="34"/>
      <c r="AH75" s="34"/>
      <c r="AI75" s="12"/>
      <c r="AJ75" s="12"/>
    </row>
    <row r="76" spans="1:36" s="59" customFormat="1" ht="14.25" customHeight="1">
      <c r="A76" s="68" t="s">
        <v>132</v>
      </c>
      <c r="B76" s="69" t="s">
        <v>126</v>
      </c>
      <c r="C76" s="98">
        <v>199.2</v>
      </c>
      <c r="D76" s="159"/>
      <c r="E76" s="128"/>
      <c r="F76" s="105"/>
      <c r="G76" s="105"/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05"/>
      <c r="W76" s="105"/>
      <c r="X76" s="105">
        <v>199.2</v>
      </c>
      <c r="Y76" s="105"/>
      <c r="Z76" s="105"/>
      <c r="AA76" s="105"/>
      <c r="AB76" s="105"/>
      <c r="AC76" s="105"/>
      <c r="AD76" s="101">
        <f t="shared" si="1"/>
        <v>199.2</v>
      </c>
      <c r="AE76" s="34"/>
      <c r="AF76" s="34"/>
      <c r="AG76" s="34"/>
      <c r="AH76" s="34"/>
      <c r="AI76" s="12"/>
      <c r="AJ76" s="12"/>
    </row>
    <row r="77" spans="1:36" s="59" customFormat="1" ht="14.25" customHeight="1">
      <c r="A77" s="68" t="s">
        <v>132</v>
      </c>
      <c r="B77" s="69" t="s">
        <v>84</v>
      </c>
      <c r="C77" s="98">
        <v>4.99</v>
      </c>
      <c r="D77" s="159"/>
      <c r="E77" s="128"/>
      <c r="F77" s="105"/>
      <c r="G77" s="105"/>
      <c r="H77" s="105"/>
      <c r="I77" s="105"/>
      <c r="J77" s="105"/>
      <c r="K77" s="105"/>
      <c r="L77" s="105"/>
      <c r="M77" s="105"/>
      <c r="N77" s="105"/>
      <c r="O77" s="105"/>
      <c r="P77" s="105"/>
      <c r="Q77" s="105"/>
      <c r="R77" s="105"/>
      <c r="S77" s="105"/>
      <c r="T77" s="105"/>
      <c r="U77" s="105"/>
      <c r="V77" s="105"/>
      <c r="W77" s="105"/>
      <c r="X77" s="105">
        <v>4.99</v>
      </c>
      <c r="Y77" s="105"/>
      <c r="Z77" s="105"/>
      <c r="AA77" s="105"/>
      <c r="AB77" s="105"/>
      <c r="AC77" s="105"/>
      <c r="AD77" s="101">
        <f t="shared" si="1"/>
        <v>4.99</v>
      </c>
      <c r="AE77" s="34"/>
      <c r="AF77" s="34"/>
      <c r="AG77" s="34"/>
      <c r="AH77" s="34"/>
      <c r="AI77" s="12"/>
      <c r="AJ77" s="12"/>
    </row>
    <row r="78" spans="1:36" s="59" customFormat="1" ht="14.25" customHeight="1">
      <c r="A78" s="68" t="s">
        <v>132</v>
      </c>
      <c r="B78" s="69" t="s">
        <v>84</v>
      </c>
      <c r="C78" s="98">
        <v>97.73</v>
      </c>
      <c r="D78" s="159"/>
      <c r="E78" s="128"/>
      <c r="F78" s="105"/>
      <c r="G78" s="105"/>
      <c r="H78" s="105"/>
      <c r="I78" s="105"/>
      <c r="J78" s="105"/>
      <c r="K78" s="105"/>
      <c r="L78" s="105">
        <v>97.73</v>
      </c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5"/>
      <c r="Z78" s="105"/>
      <c r="AA78" s="105"/>
      <c r="AB78" s="105"/>
      <c r="AC78" s="105"/>
      <c r="AD78" s="101">
        <f t="shared" si="1"/>
        <v>97.73</v>
      </c>
      <c r="AE78" s="34"/>
      <c r="AF78" s="34"/>
      <c r="AG78" s="34"/>
      <c r="AH78" s="34"/>
      <c r="AI78" s="12"/>
      <c r="AJ78" s="12"/>
    </row>
    <row r="79" spans="1:36" s="59" customFormat="1" ht="14.25" customHeight="1">
      <c r="A79" s="68" t="s">
        <v>132</v>
      </c>
      <c r="B79" s="69" t="s">
        <v>127</v>
      </c>
      <c r="C79" s="98">
        <v>534</v>
      </c>
      <c r="D79" s="159"/>
      <c r="E79" s="128"/>
      <c r="F79" s="105"/>
      <c r="G79" s="105"/>
      <c r="H79" s="105"/>
      <c r="I79" s="105"/>
      <c r="J79" s="105"/>
      <c r="K79" s="105"/>
      <c r="L79" s="105"/>
      <c r="M79" s="105"/>
      <c r="N79" s="105"/>
      <c r="O79" s="105"/>
      <c r="P79" s="105"/>
      <c r="Q79" s="105"/>
      <c r="R79" s="105"/>
      <c r="S79" s="105"/>
      <c r="T79" s="105"/>
      <c r="U79" s="105"/>
      <c r="V79" s="105"/>
      <c r="W79" s="105"/>
      <c r="X79" s="105">
        <v>534</v>
      </c>
      <c r="Y79" s="105"/>
      <c r="Z79" s="105"/>
      <c r="AA79" s="105"/>
      <c r="AB79" s="105"/>
      <c r="AC79" s="105"/>
      <c r="AD79" s="101">
        <f t="shared" si="1"/>
        <v>534</v>
      </c>
      <c r="AE79" s="34"/>
      <c r="AF79" s="34"/>
      <c r="AG79" s="34"/>
      <c r="AH79" s="34"/>
      <c r="AI79" s="12"/>
      <c r="AJ79" s="12"/>
    </row>
    <row r="80" spans="1:36" s="59" customFormat="1" ht="14.25" customHeight="1">
      <c r="A80" s="68" t="s">
        <v>132</v>
      </c>
      <c r="B80" s="69" t="s">
        <v>128</v>
      </c>
      <c r="C80" s="98">
        <v>126</v>
      </c>
      <c r="D80" s="159"/>
      <c r="E80" s="128"/>
      <c r="F80" s="105"/>
      <c r="G80" s="105"/>
      <c r="H80" s="105"/>
      <c r="I80" s="105"/>
      <c r="J80" s="105"/>
      <c r="K80" s="105"/>
      <c r="L80" s="105"/>
      <c r="M80" s="105"/>
      <c r="N80" s="105"/>
      <c r="O80" s="105"/>
      <c r="P80" s="105"/>
      <c r="Q80" s="105"/>
      <c r="R80" s="105"/>
      <c r="S80" s="105"/>
      <c r="T80" s="105"/>
      <c r="U80" s="105">
        <v>126</v>
      </c>
      <c r="V80" s="105"/>
      <c r="W80" s="105"/>
      <c r="X80" s="105"/>
      <c r="Y80" s="105"/>
      <c r="Z80" s="105"/>
      <c r="AA80" s="105"/>
      <c r="AB80" s="105"/>
      <c r="AC80" s="105"/>
      <c r="AD80" s="101">
        <f t="shared" si="1"/>
        <v>126</v>
      </c>
      <c r="AE80" s="34"/>
      <c r="AF80" s="34"/>
      <c r="AG80" s="34"/>
      <c r="AH80" s="34"/>
      <c r="AI80" s="12"/>
      <c r="AJ80" s="12"/>
    </row>
    <row r="81" spans="1:36" s="59" customFormat="1" ht="14.25" customHeight="1">
      <c r="A81" s="68" t="s">
        <v>132</v>
      </c>
      <c r="B81" s="69" t="s">
        <v>129</v>
      </c>
      <c r="C81" s="147">
        <v>350</v>
      </c>
      <c r="D81" s="158"/>
      <c r="E81" s="128"/>
      <c r="F81" s="105"/>
      <c r="G81" s="105"/>
      <c r="H81" s="105"/>
      <c r="I81" s="105"/>
      <c r="J81" s="105"/>
      <c r="K81" s="105"/>
      <c r="L81" s="105"/>
      <c r="M81" s="105"/>
      <c r="N81" s="105"/>
      <c r="O81" s="105"/>
      <c r="P81" s="105"/>
      <c r="Q81" s="105"/>
      <c r="R81" s="105"/>
      <c r="S81" s="105"/>
      <c r="T81" s="105"/>
      <c r="U81" s="105"/>
      <c r="V81" s="105"/>
      <c r="W81" s="105"/>
      <c r="X81" s="105"/>
      <c r="Y81" s="105"/>
      <c r="Z81" s="105"/>
      <c r="AA81" s="105">
        <v>350</v>
      </c>
      <c r="AB81" s="105"/>
      <c r="AC81" s="105"/>
      <c r="AD81" s="101">
        <f t="shared" si="1"/>
        <v>350</v>
      </c>
      <c r="AE81" s="34"/>
      <c r="AF81" s="34"/>
      <c r="AG81" s="34"/>
      <c r="AH81" s="34"/>
      <c r="AI81" s="12"/>
      <c r="AJ81" s="12"/>
    </row>
    <row r="82" spans="1:36" s="59" customFormat="1" ht="14.25" customHeight="1">
      <c r="A82" s="68" t="s">
        <v>132</v>
      </c>
      <c r="B82" s="69" t="s">
        <v>135</v>
      </c>
      <c r="C82" s="148">
        <v>11.99</v>
      </c>
      <c r="D82" s="160"/>
      <c r="E82" s="128"/>
      <c r="F82" s="105"/>
      <c r="G82" s="105"/>
      <c r="H82" s="105"/>
      <c r="I82" s="105"/>
      <c r="J82" s="105"/>
      <c r="K82" s="105"/>
      <c r="L82" s="105"/>
      <c r="M82" s="105"/>
      <c r="N82" s="105"/>
      <c r="O82" s="105"/>
      <c r="P82" s="105"/>
      <c r="Q82" s="105"/>
      <c r="R82" s="105"/>
      <c r="S82" s="105"/>
      <c r="T82" s="105"/>
      <c r="U82" s="105"/>
      <c r="V82" s="105"/>
      <c r="W82" s="105"/>
      <c r="X82" s="105"/>
      <c r="Y82" s="105"/>
      <c r="Z82" s="105"/>
      <c r="AA82" s="105"/>
      <c r="AB82" s="105">
        <v>11.99</v>
      </c>
      <c r="AC82" s="105"/>
      <c r="AD82" s="101">
        <f t="shared" si="1"/>
        <v>11.99</v>
      </c>
      <c r="AE82" s="34"/>
      <c r="AF82" s="34"/>
      <c r="AG82" s="34"/>
      <c r="AH82" s="34"/>
      <c r="AI82" s="12"/>
      <c r="AJ82" s="12"/>
    </row>
    <row r="83" spans="1:36" s="59" customFormat="1" ht="14.25" customHeight="1">
      <c r="A83" s="90" t="s">
        <v>138</v>
      </c>
      <c r="B83" s="69" t="s">
        <v>80</v>
      </c>
      <c r="C83" s="174">
        <v>312</v>
      </c>
      <c r="D83" s="161"/>
      <c r="E83" s="128"/>
      <c r="F83" s="105"/>
      <c r="G83" s="105"/>
      <c r="H83" s="105"/>
      <c r="I83" s="105"/>
      <c r="J83" s="105"/>
      <c r="K83" s="105"/>
      <c r="L83" s="105"/>
      <c r="M83" s="105"/>
      <c r="N83" s="105"/>
      <c r="O83" s="105"/>
      <c r="P83" s="105">
        <v>312</v>
      </c>
      <c r="Q83" s="105"/>
      <c r="R83" s="105"/>
      <c r="S83" s="105"/>
      <c r="T83" s="105"/>
      <c r="U83" s="105"/>
      <c r="V83" s="105"/>
      <c r="W83" s="105"/>
      <c r="X83" s="105"/>
      <c r="Y83" s="105"/>
      <c r="Z83" s="105"/>
      <c r="AA83" s="105"/>
      <c r="AB83" s="105"/>
      <c r="AC83" s="105"/>
      <c r="AD83" s="101">
        <f t="shared" si="1"/>
        <v>312</v>
      </c>
      <c r="AE83" s="34"/>
      <c r="AF83" s="34"/>
      <c r="AG83" s="34"/>
      <c r="AH83" s="34"/>
      <c r="AI83" s="12"/>
      <c r="AJ83" s="12"/>
    </row>
    <row r="84" spans="1:36" s="59" customFormat="1" ht="14.25" customHeight="1">
      <c r="A84" s="90" t="s">
        <v>136</v>
      </c>
      <c r="B84" s="69" t="s">
        <v>130</v>
      </c>
      <c r="C84" s="174">
        <v>160</v>
      </c>
      <c r="D84" s="161"/>
      <c r="E84" s="128"/>
      <c r="F84" s="105"/>
      <c r="G84" s="105"/>
      <c r="H84" s="105"/>
      <c r="I84" s="105"/>
      <c r="J84" s="105"/>
      <c r="K84" s="105"/>
      <c r="L84" s="105"/>
      <c r="M84" s="105"/>
      <c r="N84" s="105"/>
      <c r="O84" s="105"/>
      <c r="P84" s="105"/>
      <c r="Q84" s="105"/>
      <c r="R84" s="105"/>
      <c r="S84" s="105">
        <v>160</v>
      </c>
      <c r="T84" s="105"/>
      <c r="U84" s="105"/>
      <c r="V84" s="105"/>
      <c r="W84" s="105"/>
      <c r="X84" s="105"/>
      <c r="Y84" s="105"/>
      <c r="Z84" s="105"/>
      <c r="AA84" s="105"/>
      <c r="AB84" s="105"/>
      <c r="AC84" s="105"/>
      <c r="AD84" s="101">
        <f t="shared" si="1"/>
        <v>160</v>
      </c>
      <c r="AE84" s="34"/>
      <c r="AF84" s="34"/>
      <c r="AG84" s="34"/>
      <c r="AH84" s="34"/>
      <c r="AI84" s="12"/>
      <c r="AJ84" s="12"/>
    </row>
    <row r="85" spans="1:36" s="59" customFormat="1" ht="14.25" customHeight="1">
      <c r="A85" s="90" t="s">
        <v>136</v>
      </c>
      <c r="B85" s="76" t="s">
        <v>82</v>
      </c>
      <c r="C85" s="77">
        <v>1462.5</v>
      </c>
      <c r="D85" s="161"/>
      <c r="E85" s="128"/>
      <c r="F85" s="105"/>
      <c r="G85" s="105"/>
      <c r="H85" s="105"/>
      <c r="I85" s="105"/>
      <c r="J85" s="105"/>
      <c r="K85" s="105"/>
      <c r="L85" s="105"/>
      <c r="M85" s="105"/>
      <c r="N85" s="105"/>
      <c r="O85" s="105"/>
      <c r="P85" s="105"/>
      <c r="Q85" s="105"/>
      <c r="R85" s="105"/>
      <c r="S85" s="105"/>
      <c r="T85" s="105"/>
      <c r="U85" s="105"/>
      <c r="V85" s="105">
        <v>1462.5</v>
      </c>
      <c r="W85" s="105"/>
      <c r="X85" s="105"/>
      <c r="Y85" s="105"/>
      <c r="Z85" s="105"/>
      <c r="AA85" s="105"/>
      <c r="AB85" s="105"/>
      <c r="AC85" s="105"/>
      <c r="AD85" s="101">
        <f t="shared" si="1"/>
        <v>1462.5</v>
      </c>
      <c r="AE85" s="34"/>
      <c r="AF85" s="34"/>
      <c r="AG85" s="34"/>
      <c r="AH85" s="34"/>
      <c r="AI85" s="12">
        <v>243.75</v>
      </c>
      <c r="AJ85" s="12">
        <v>223763513</v>
      </c>
    </row>
    <row r="86" spans="1:36" s="59" customFormat="1" ht="14.25" customHeight="1">
      <c r="A86" s="90" t="s">
        <v>136</v>
      </c>
      <c r="B86" s="76" t="s">
        <v>137</v>
      </c>
      <c r="C86" s="77">
        <v>250</v>
      </c>
      <c r="D86" s="162"/>
      <c r="E86" s="128"/>
      <c r="F86" s="105"/>
      <c r="G86" s="105"/>
      <c r="H86" s="105"/>
      <c r="I86" s="105"/>
      <c r="J86" s="105"/>
      <c r="K86" s="105"/>
      <c r="L86" s="105"/>
      <c r="M86" s="105"/>
      <c r="N86" s="105"/>
      <c r="O86" s="105"/>
      <c r="P86" s="105"/>
      <c r="Q86" s="105"/>
      <c r="R86" s="105"/>
      <c r="S86" s="105"/>
      <c r="T86" s="105"/>
      <c r="U86" s="105"/>
      <c r="V86" s="105"/>
      <c r="W86" s="105"/>
      <c r="X86" s="105"/>
      <c r="Y86" s="105"/>
      <c r="Z86" s="105">
        <v>250</v>
      </c>
      <c r="AA86" s="105"/>
      <c r="AB86" s="105"/>
      <c r="AC86" s="105"/>
      <c r="AD86" s="101">
        <f t="shared" si="1"/>
        <v>250</v>
      </c>
      <c r="AE86" s="34"/>
      <c r="AF86" s="34"/>
      <c r="AG86" s="34"/>
      <c r="AH86" s="34"/>
      <c r="AI86" s="12"/>
      <c r="AJ86" s="12"/>
    </row>
    <row r="87" spans="1:36" s="59" customFormat="1" ht="14.25" customHeight="1">
      <c r="A87" s="90" t="s">
        <v>136</v>
      </c>
      <c r="B87" s="76" t="s">
        <v>137</v>
      </c>
      <c r="C87" s="77">
        <v>155.55000000000001</v>
      </c>
      <c r="D87" s="162"/>
      <c r="E87" s="128"/>
      <c r="F87" s="105"/>
      <c r="G87" s="105"/>
      <c r="H87" s="105"/>
      <c r="I87" s="105"/>
      <c r="J87" s="105"/>
      <c r="K87" s="105"/>
      <c r="L87" s="105"/>
      <c r="M87" s="105"/>
      <c r="N87" s="105"/>
      <c r="O87" s="105"/>
      <c r="P87" s="105"/>
      <c r="Q87" s="105"/>
      <c r="R87" s="105"/>
      <c r="S87" s="105"/>
      <c r="T87" s="105"/>
      <c r="U87" s="105"/>
      <c r="V87" s="105"/>
      <c r="W87" s="105"/>
      <c r="X87" s="105"/>
      <c r="Y87" s="105"/>
      <c r="Z87" s="105">
        <v>155.55000000000001</v>
      </c>
      <c r="AA87" s="105"/>
      <c r="AB87" s="105"/>
      <c r="AC87" s="105"/>
      <c r="AD87" s="101">
        <f t="shared" si="1"/>
        <v>155.55000000000001</v>
      </c>
      <c r="AE87" s="34"/>
      <c r="AF87" s="34"/>
      <c r="AG87" s="34"/>
      <c r="AH87" s="34"/>
      <c r="AI87" s="12"/>
      <c r="AJ87" s="12"/>
    </row>
    <row r="88" spans="1:36" s="59" customFormat="1" ht="14.25" customHeight="1">
      <c r="A88" s="90" t="s">
        <v>136</v>
      </c>
      <c r="B88" s="91" t="s">
        <v>97</v>
      </c>
      <c r="C88" s="92">
        <v>444.6</v>
      </c>
      <c r="D88" s="162"/>
      <c r="E88" s="128">
        <v>444.6</v>
      </c>
      <c r="F88" s="105"/>
      <c r="G88" s="105"/>
      <c r="H88" s="105"/>
      <c r="I88" s="105"/>
      <c r="J88" s="105"/>
      <c r="K88" s="105"/>
      <c r="L88" s="105"/>
      <c r="M88" s="105"/>
      <c r="N88" s="105"/>
      <c r="O88" s="105"/>
      <c r="P88" s="105"/>
      <c r="Q88" s="105"/>
      <c r="R88" s="105"/>
      <c r="S88" s="105"/>
      <c r="T88" s="105"/>
      <c r="U88" s="105"/>
      <c r="V88" s="105"/>
      <c r="W88" s="105"/>
      <c r="X88" s="105"/>
      <c r="Y88" s="105"/>
      <c r="Z88" s="105"/>
      <c r="AA88" s="105"/>
      <c r="AB88" s="105"/>
      <c r="AC88" s="105"/>
      <c r="AD88" s="101">
        <f t="shared" si="1"/>
        <v>444.6</v>
      </c>
      <c r="AE88" s="34"/>
      <c r="AF88" s="34"/>
      <c r="AG88" s="34"/>
      <c r="AH88" s="34"/>
      <c r="AI88" s="12"/>
      <c r="AJ88" s="12"/>
    </row>
    <row r="89" spans="1:36" s="59" customFormat="1" ht="14.25" customHeight="1">
      <c r="A89" s="90" t="s">
        <v>136</v>
      </c>
      <c r="B89" s="91" t="s">
        <v>75</v>
      </c>
      <c r="C89" s="92">
        <v>369.79</v>
      </c>
      <c r="D89" s="162"/>
      <c r="E89" s="128"/>
      <c r="F89" s="105">
        <v>369.79</v>
      </c>
      <c r="G89" s="105"/>
      <c r="H89" s="105"/>
      <c r="I89" s="105"/>
      <c r="J89" s="105"/>
      <c r="K89" s="105"/>
      <c r="L89" s="105"/>
      <c r="M89" s="105"/>
      <c r="N89" s="105"/>
      <c r="O89" s="105"/>
      <c r="P89" s="105"/>
      <c r="Q89" s="105"/>
      <c r="R89" s="105"/>
      <c r="S89" s="105"/>
      <c r="T89" s="105"/>
      <c r="U89" s="105"/>
      <c r="V89" s="105"/>
      <c r="W89" s="105"/>
      <c r="X89" s="105"/>
      <c r="Y89" s="105"/>
      <c r="Z89" s="105"/>
      <c r="AA89" s="105"/>
      <c r="AB89" s="105"/>
      <c r="AC89" s="105"/>
      <c r="AD89" s="101">
        <f t="shared" si="1"/>
        <v>369.79</v>
      </c>
      <c r="AE89" s="34"/>
      <c r="AF89" s="34"/>
      <c r="AG89" s="34"/>
      <c r="AH89" s="34"/>
      <c r="AI89" s="12"/>
      <c r="AJ89" s="12"/>
    </row>
    <row r="90" spans="1:36" s="59" customFormat="1" ht="14.25" customHeight="1">
      <c r="A90" s="90" t="s">
        <v>136</v>
      </c>
      <c r="B90" s="91" t="s">
        <v>98</v>
      </c>
      <c r="C90" s="92">
        <v>524.64</v>
      </c>
      <c r="D90" s="162"/>
      <c r="E90" s="128"/>
      <c r="F90" s="105"/>
      <c r="G90" s="105">
        <v>524.64</v>
      </c>
      <c r="H90" s="105"/>
      <c r="I90" s="105"/>
      <c r="J90" s="105"/>
      <c r="K90" s="105"/>
      <c r="L90" s="105"/>
      <c r="M90" s="105"/>
      <c r="N90" s="105"/>
      <c r="O90" s="105"/>
      <c r="P90" s="105"/>
      <c r="Q90" s="105"/>
      <c r="R90" s="105"/>
      <c r="S90" s="105"/>
      <c r="T90" s="105"/>
      <c r="U90" s="105"/>
      <c r="V90" s="105"/>
      <c r="W90" s="105"/>
      <c r="X90" s="105"/>
      <c r="Y90" s="105"/>
      <c r="Z90" s="105"/>
      <c r="AA90" s="105"/>
      <c r="AB90" s="105"/>
      <c r="AC90" s="105"/>
      <c r="AD90" s="101">
        <f t="shared" si="1"/>
        <v>524.64</v>
      </c>
      <c r="AE90" s="34"/>
      <c r="AF90" s="34"/>
      <c r="AG90" s="34"/>
      <c r="AH90" s="34"/>
      <c r="AI90" s="12"/>
      <c r="AJ90" s="12"/>
    </row>
    <row r="91" spans="1:36" s="59" customFormat="1" ht="14.25" customHeight="1">
      <c r="A91" s="90" t="s">
        <v>136</v>
      </c>
      <c r="B91" s="91" t="s">
        <v>81</v>
      </c>
      <c r="C91" s="92">
        <v>589.91999999999996</v>
      </c>
      <c r="D91" s="162"/>
      <c r="E91" s="128">
        <v>589.91999999999996</v>
      </c>
      <c r="F91" s="105"/>
      <c r="G91" s="105"/>
      <c r="H91" s="105"/>
      <c r="I91" s="105"/>
      <c r="J91" s="105"/>
      <c r="K91" s="105"/>
      <c r="L91" s="105"/>
      <c r="M91" s="105"/>
      <c r="N91" s="105"/>
      <c r="O91" s="105"/>
      <c r="P91" s="105"/>
      <c r="Q91" s="105"/>
      <c r="R91" s="105"/>
      <c r="S91" s="105"/>
      <c r="T91" s="105"/>
      <c r="U91" s="105"/>
      <c r="V91" s="105"/>
      <c r="W91" s="105"/>
      <c r="X91" s="105"/>
      <c r="Y91" s="105"/>
      <c r="Z91" s="105"/>
      <c r="AA91" s="105"/>
      <c r="AB91" s="105"/>
      <c r="AC91" s="105"/>
      <c r="AD91" s="101">
        <f t="shared" si="1"/>
        <v>589.91999999999996</v>
      </c>
      <c r="AE91" s="34"/>
      <c r="AF91" s="34"/>
      <c r="AG91" s="34"/>
      <c r="AH91" s="34"/>
      <c r="AI91" s="12"/>
      <c r="AJ91" s="12"/>
    </row>
    <row r="92" spans="1:36" s="59" customFormat="1" ht="14.25" customHeight="1">
      <c r="A92" s="90" t="s">
        <v>136</v>
      </c>
      <c r="B92" s="91" t="s">
        <v>77</v>
      </c>
      <c r="C92" s="92">
        <v>48.09</v>
      </c>
      <c r="D92" s="162"/>
      <c r="E92" s="128">
        <v>48.09</v>
      </c>
      <c r="F92" s="105"/>
      <c r="G92" s="105"/>
      <c r="H92" s="105"/>
      <c r="I92" s="105"/>
      <c r="J92" s="105"/>
      <c r="K92" s="105"/>
      <c r="L92" s="105"/>
      <c r="M92" s="105"/>
      <c r="N92" s="105"/>
      <c r="O92" s="105"/>
      <c r="P92" s="105"/>
      <c r="Q92" s="105"/>
      <c r="R92" s="105"/>
      <c r="S92" s="105"/>
      <c r="T92" s="105"/>
      <c r="U92" s="105"/>
      <c r="V92" s="105"/>
      <c r="W92" s="105"/>
      <c r="X92" s="105"/>
      <c r="Y92" s="105"/>
      <c r="Z92" s="105"/>
      <c r="AA92" s="105"/>
      <c r="AB92" s="105"/>
      <c r="AC92" s="105"/>
      <c r="AD92" s="101">
        <f t="shared" si="1"/>
        <v>48.09</v>
      </c>
      <c r="AE92" s="34"/>
      <c r="AF92" s="34"/>
      <c r="AG92" s="34"/>
      <c r="AH92" s="34"/>
      <c r="AI92" s="12"/>
      <c r="AJ92" s="12"/>
    </row>
    <row r="93" spans="1:36" s="59" customFormat="1" ht="14.25" customHeight="1">
      <c r="A93" s="90" t="s">
        <v>145</v>
      </c>
      <c r="B93" s="91" t="s">
        <v>127</v>
      </c>
      <c r="C93" s="92">
        <v>640</v>
      </c>
      <c r="D93" s="162"/>
      <c r="E93" s="128"/>
      <c r="F93" s="105"/>
      <c r="G93" s="105"/>
      <c r="H93" s="105"/>
      <c r="I93" s="105"/>
      <c r="J93" s="105"/>
      <c r="K93" s="105"/>
      <c r="L93" s="105"/>
      <c r="M93" s="105"/>
      <c r="N93" s="105"/>
      <c r="O93" s="105"/>
      <c r="P93" s="105"/>
      <c r="Q93" s="105"/>
      <c r="R93" s="105"/>
      <c r="S93" s="105"/>
      <c r="T93" s="105">
        <v>640</v>
      </c>
      <c r="U93" s="105"/>
      <c r="V93" s="105"/>
      <c r="W93" s="105"/>
      <c r="X93" s="105"/>
      <c r="Y93" s="105"/>
      <c r="Z93" s="105"/>
      <c r="AA93" s="105"/>
      <c r="AB93" s="105"/>
      <c r="AC93" s="105"/>
      <c r="AD93" s="101">
        <f t="shared" si="1"/>
        <v>640</v>
      </c>
      <c r="AE93" s="34"/>
      <c r="AF93" s="34"/>
      <c r="AG93" s="34"/>
      <c r="AH93" s="34"/>
      <c r="AI93" s="12"/>
      <c r="AJ93" s="12"/>
    </row>
    <row r="94" spans="1:36" s="59" customFormat="1" ht="14.25" customHeight="1">
      <c r="A94" s="90" t="s">
        <v>146</v>
      </c>
      <c r="B94" s="91" t="s">
        <v>144</v>
      </c>
      <c r="C94" s="92">
        <v>20</v>
      </c>
      <c r="D94" s="162"/>
      <c r="E94" s="128"/>
      <c r="F94" s="105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5"/>
      <c r="R94" s="105"/>
      <c r="S94" s="105"/>
      <c r="T94" s="105"/>
      <c r="U94" s="105"/>
      <c r="V94" s="105"/>
      <c r="W94" s="105"/>
      <c r="X94" s="105"/>
      <c r="Y94" s="105"/>
      <c r="Z94" s="105"/>
      <c r="AA94" s="105">
        <v>20</v>
      </c>
      <c r="AB94" s="105"/>
      <c r="AC94" s="105"/>
      <c r="AD94" s="101">
        <f t="shared" si="1"/>
        <v>20</v>
      </c>
      <c r="AE94" s="34"/>
      <c r="AF94" s="34"/>
      <c r="AG94" s="34"/>
      <c r="AH94" s="34"/>
      <c r="AI94" s="12"/>
      <c r="AJ94" s="12"/>
    </row>
    <row r="95" spans="1:36" s="59" customFormat="1" ht="14.25" customHeight="1">
      <c r="A95" s="76" t="s">
        <v>139</v>
      </c>
      <c r="B95" s="76" t="s">
        <v>80</v>
      </c>
      <c r="C95" s="77">
        <v>312</v>
      </c>
      <c r="D95" s="162"/>
      <c r="E95" s="128"/>
      <c r="F95" s="105"/>
      <c r="G95" s="105"/>
      <c r="H95" s="105"/>
      <c r="I95" s="105"/>
      <c r="J95" s="105"/>
      <c r="K95" s="105"/>
      <c r="L95" s="105"/>
      <c r="M95" s="105"/>
      <c r="N95" s="105"/>
      <c r="O95" s="105"/>
      <c r="P95" s="105">
        <v>312</v>
      </c>
      <c r="Q95" s="105"/>
      <c r="R95" s="105"/>
      <c r="S95" s="105"/>
      <c r="T95" s="105"/>
      <c r="U95" s="105"/>
      <c r="V95" s="105"/>
      <c r="W95" s="105"/>
      <c r="X95" s="105"/>
      <c r="Y95" s="105"/>
      <c r="Z95" s="105"/>
      <c r="AA95" s="105"/>
      <c r="AB95" s="105"/>
      <c r="AC95" s="105"/>
      <c r="AD95" s="101">
        <f t="shared" si="1"/>
        <v>312</v>
      </c>
      <c r="AE95" s="34"/>
      <c r="AF95" s="34"/>
      <c r="AG95" s="34"/>
      <c r="AH95" s="34"/>
      <c r="AI95" s="12"/>
      <c r="AJ95" s="12"/>
    </row>
    <row r="96" spans="1:36" s="59" customFormat="1" ht="14.25" customHeight="1">
      <c r="A96" s="76" t="s">
        <v>140</v>
      </c>
      <c r="B96" s="76" t="s">
        <v>76</v>
      </c>
      <c r="C96" s="77">
        <v>524.34</v>
      </c>
      <c r="D96" s="162"/>
      <c r="E96" s="128"/>
      <c r="F96" s="105"/>
      <c r="G96" s="105">
        <v>524.34</v>
      </c>
      <c r="H96" s="105"/>
      <c r="I96" s="105"/>
      <c r="J96" s="105"/>
      <c r="K96" s="105"/>
      <c r="L96" s="105"/>
      <c r="M96" s="105"/>
      <c r="N96" s="105"/>
      <c r="O96" s="105"/>
      <c r="P96" s="105"/>
      <c r="Q96" s="105"/>
      <c r="R96" s="105"/>
      <c r="S96" s="105"/>
      <c r="T96" s="105"/>
      <c r="U96" s="105"/>
      <c r="V96" s="105"/>
      <c r="W96" s="105"/>
      <c r="X96" s="105"/>
      <c r="Y96" s="105"/>
      <c r="Z96" s="105"/>
      <c r="AA96" s="105"/>
      <c r="AB96" s="105"/>
      <c r="AC96" s="105"/>
      <c r="AD96" s="101">
        <f t="shared" si="1"/>
        <v>524.34</v>
      </c>
      <c r="AE96" s="34"/>
      <c r="AF96" s="34"/>
      <c r="AG96" s="34"/>
      <c r="AH96" s="34"/>
      <c r="AI96" s="12"/>
      <c r="AJ96" s="12"/>
    </row>
    <row r="97" spans="1:36" s="59" customFormat="1" ht="14.25" customHeight="1">
      <c r="A97" s="76" t="s">
        <v>140</v>
      </c>
      <c r="B97" s="76" t="s">
        <v>75</v>
      </c>
      <c r="C97" s="77">
        <v>369.79</v>
      </c>
      <c r="D97" s="162"/>
      <c r="E97" s="128"/>
      <c r="F97" s="105">
        <v>369.79</v>
      </c>
      <c r="G97" s="105"/>
      <c r="H97" s="105"/>
      <c r="I97" s="105"/>
      <c r="J97" s="105"/>
      <c r="K97" s="105"/>
      <c r="L97" s="105"/>
      <c r="M97" s="105"/>
      <c r="N97" s="105"/>
      <c r="O97" s="105"/>
      <c r="P97" s="105"/>
      <c r="Q97" s="105"/>
      <c r="R97" s="105"/>
      <c r="S97" s="105"/>
      <c r="T97" s="105"/>
      <c r="U97" s="105"/>
      <c r="V97" s="105"/>
      <c r="W97" s="105"/>
      <c r="X97" s="105"/>
      <c r="Y97" s="105"/>
      <c r="Z97" s="105"/>
      <c r="AA97" s="105"/>
      <c r="AB97" s="105"/>
      <c r="AC97" s="105"/>
      <c r="AD97" s="101">
        <f t="shared" si="1"/>
        <v>369.79</v>
      </c>
      <c r="AE97" s="34"/>
      <c r="AF97" s="34"/>
      <c r="AG97" s="34"/>
      <c r="AH97" s="34"/>
      <c r="AI97" s="12"/>
      <c r="AJ97" s="12"/>
    </row>
    <row r="98" spans="1:36" s="59" customFormat="1" ht="14.25" customHeight="1">
      <c r="A98" s="76" t="s">
        <v>140</v>
      </c>
      <c r="B98" s="91" t="s">
        <v>97</v>
      </c>
      <c r="C98" s="92">
        <v>444.6</v>
      </c>
      <c r="D98" s="162"/>
      <c r="E98" s="128">
        <v>444.6</v>
      </c>
      <c r="F98" s="105"/>
      <c r="G98" s="105"/>
      <c r="H98" s="105"/>
      <c r="I98" s="105"/>
      <c r="J98" s="105"/>
      <c r="K98" s="105"/>
      <c r="L98" s="105"/>
      <c r="M98" s="105"/>
      <c r="N98" s="105"/>
      <c r="O98" s="105"/>
      <c r="P98" s="105"/>
      <c r="Q98" s="105"/>
      <c r="R98" s="105"/>
      <c r="S98" s="105"/>
      <c r="T98" s="105"/>
      <c r="U98" s="105"/>
      <c r="V98" s="105"/>
      <c r="W98" s="105"/>
      <c r="X98" s="105"/>
      <c r="Y98" s="105"/>
      <c r="Z98" s="105"/>
      <c r="AA98" s="105"/>
      <c r="AB98" s="105"/>
      <c r="AC98" s="105"/>
      <c r="AD98" s="101">
        <f t="shared" si="1"/>
        <v>444.6</v>
      </c>
      <c r="AE98" s="34"/>
      <c r="AF98" s="34"/>
      <c r="AG98" s="34"/>
      <c r="AH98" s="34"/>
      <c r="AI98" s="12"/>
      <c r="AJ98" s="12"/>
    </row>
    <row r="99" spans="1:36" s="59" customFormat="1" ht="14.25" customHeight="1">
      <c r="A99" s="76" t="s">
        <v>140</v>
      </c>
      <c r="B99" s="76" t="s">
        <v>141</v>
      </c>
      <c r="C99" s="77">
        <v>40</v>
      </c>
      <c r="D99" s="162"/>
      <c r="E99" s="128"/>
      <c r="F99" s="105"/>
      <c r="G99" s="105"/>
      <c r="H99" s="105"/>
      <c r="I99" s="105"/>
      <c r="J99" s="105"/>
      <c r="K99" s="105"/>
      <c r="L99" s="105"/>
      <c r="M99" s="105"/>
      <c r="N99" s="105"/>
      <c r="O99" s="105"/>
      <c r="P99" s="105"/>
      <c r="Q99" s="105"/>
      <c r="R99" s="105"/>
      <c r="S99" s="105"/>
      <c r="T99" s="105"/>
      <c r="U99" s="105"/>
      <c r="V99" s="105"/>
      <c r="W99" s="105"/>
      <c r="X99" s="105"/>
      <c r="Y99" s="105"/>
      <c r="Z99" s="105"/>
      <c r="AA99" s="105"/>
      <c r="AB99" s="105"/>
      <c r="AC99" s="105">
        <v>40</v>
      </c>
      <c r="AD99" s="101">
        <f t="shared" si="1"/>
        <v>40</v>
      </c>
      <c r="AE99" s="34"/>
      <c r="AF99" s="34"/>
      <c r="AG99" s="34"/>
      <c r="AH99" s="34"/>
      <c r="AI99" s="12"/>
      <c r="AJ99" s="12"/>
    </row>
    <row r="100" spans="1:36" s="59" customFormat="1" ht="14.25" customHeight="1">
      <c r="A100" s="76" t="s">
        <v>140</v>
      </c>
      <c r="B100" s="76" t="s">
        <v>142</v>
      </c>
      <c r="C100" s="77">
        <v>66</v>
      </c>
      <c r="D100" s="162"/>
      <c r="E100" s="128">
        <v>66</v>
      </c>
      <c r="F100" s="105"/>
      <c r="G100" s="105"/>
      <c r="H100" s="105"/>
      <c r="I100" s="105"/>
      <c r="J100" s="105"/>
      <c r="K100" s="105"/>
      <c r="L100" s="105"/>
      <c r="M100" s="105"/>
      <c r="N100" s="105"/>
      <c r="O100" s="105"/>
      <c r="P100" s="105"/>
      <c r="Q100" s="105"/>
      <c r="R100" s="105"/>
      <c r="S100" s="105"/>
      <c r="T100" s="105"/>
      <c r="U100" s="105"/>
      <c r="V100" s="105"/>
      <c r="W100" s="105"/>
      <c r="X100" s="105"/>
      <c r="Y100" s="105"/>
      <c r="Z100" s="105"/>
      <c r="AA100" s="105"/>
      <c r="AB100" s="105"/>
      <c r="AC100" s="105"/>
      <c r="AD100" s="101">
        <f t="shared" si="1"/>
        <v>66</v>
      </c>
      <c r="AE100" s="34"/>
      <c r="AF100" s="34"/>
      <c r="AG100" s="34"/>
      <c r="AH100" s="34"/>
      <c r="AI100" s="12"/>
      <c r="AJ100" s="12"/>
    </row>
    <row r="101" spans="1:36" s="59" customFormat="1" ht="14.25" customHeight="1">
      <c r="A101" s="76" t="s">
        <v>140</v>
      </c>
      <c r="B101" s="76" t="s">
        <v>143</v>
      </c>
      <c r="C101" s="77">
        <v>48.09</v>
      </c>
      <c r="D101" s="162"/>
      <c r="E101" s="128">
        <v>48.09</v>
      </c>
      <c r="F101" s="105"/>
      <c r="G101" s="105"/>
      <c r="H101" s="105"/>
      <c r="I101" s="105"/>
      <c r="J101" s="105"/>
      <c r="K101" s="105"/>
      <c r="L101" s="105"/>
      <c r="M101" s="105"/>
      <c r="N101" s="105"/>
      <c r="O101" s="105"/>
      <c r="P101" s="105"/>
      <c r="Q101" s="105"/>
      <c r="R101" s="105"/>
      <c r="S101" s="105"/>
      <c r="T101" s="105"/>
      <c r="U101" s="105"/>
      <c r="V101" s="105"/>
      <c r="W101" s="105"/>
      <c r="X101" s="105"/>
      <c r="Y101" s="105"/>
      <c r="Z101" s="105"/>
      <c r="AA101" s="105"/>
      <c r="AB101" s="105"/>
      <c r="AC101" s="105"/>
      <c r="AD101" s="101">
        <f t="shared" si="1"/>
        <v>48.09</v>
      </c>
      <c r="AE101" s="34"/>
      <c r="AF101" s="34"/>
      <c r="AG101" s="34"/>
      <c r="AH101" s="34"/>
      <c r="AI101" s="12"/>
      <c r="AJ101" s="12"/>
    </row>
    <row r="102" spans="1:36" s="59" customFormat="1" ht="14.25" customHeight="1">
      <c r="A102" s="76" t="s">
        <v>140</v>
      </c>
      <c r="B102" s="76" t="s">
        <v>124</v>
      </c>
      <c r="C102" s="77">
        <v>589.91999999999996</v>
      </c>
      <c r="D102" s="162"/>
      <c r="E102" s="128">
        <v>589.91999999999996</v>
      </c>
      <c r="F102" s="105"/>
      <c r="G102" s="105"/>
      <c r="H102" s="105"/>
      <c r="I102" s="105"/>
      <c r="J102" s="105"/>
      <c r="K102" s="105"/>
      <c r="L102" s="105"/>
      <c r="M102" s="105"/>
      <c r="N102" s="105"/>
      <c r="O102" s="105"/>
      <c r="P102" s="105"/>
      <c r="Q102" s="105"/>
      <c r="R102" s="105"/>
      <c r="S102" s="105"/>
      <c r="T102" s="105"/>
      <c r="U102" s="105"/>
      <c r="V102" s="105"/>
      <c r="W102" s="105"/>
      <c r="X102" s="105"/>
      <c r="Y102" s="105"/>
      <c r="Z102" s="105"/>
      <c r="AA102" s="105"/>
      <c r="AB102" s="105"/>
      <c r="AC102" s="105"/>
      <c r="AD102" s="101">
        <f t="shared" si="1"/>
        <v>589.91999999999996</v>
      </c>
      <c r="AE102" s="34"/>
      <c r="AF102" s="34"/>
      <c r="AG102" s="34"/>
      <c r="AH102" s="34"/>
      <c r="AI102" s="12"/>
      <c r="AJ102" s="12"/>
    </row>
    <row r="103" spans="1:36" s="59" customFormat="1" ht="14.25" customHeight="1">
      <c r="A103" s="76" t="s">
        <v>140</v>
      </c>
      <c r="B103" s="76" t="s">
        <v>147</v>
      </c>
      <c r="C103" s="77">
        <v>67.94</v>
      </c>
      <c r="D103" s="162"/>
      <c r="E103" s="128">
        <v>67.94</v>
      </c>
      <c r="F103" s="105"/>
      <c r="G103" s="105"/>
      <c r="H103" s="105"/>
      <c r="I103" s="105"/>
      <c r="J103" s="105"/>
      <c r="K103" s="105"/>
      <c r="L103" s="105"/>
      <c r="M103" s="105"/>
      <c r="N103" s="105"/>
      <c r="O103" s="105"/>
      <c r="P103" s="105"/>
      <c r="Q103" s="105"/>
      <c r="R103" s="105"/>
      <c r="S103" s="105"/>
      <c r="T103" s="105"/>
      <c r="U103" s="105"/>
      <c r="V103" s="105"/>
      <c r="W103" s="105"/>
      <c r="X103" s="105"/>
      <c r="Y103" s="105"/>
      <c r="Z103" s="105"/>
      <c r="AA103" s="105"/>
      <c r="AB103" s="105"/>
      <c r="AC103" s="105"/>
      <c r="AD103" s="101">
        <f t="shared" si="1"/>
        <v>67.94</v>
      </c>
      <c r="AE103" s="34"/>
      <c r="AF103" s="34"/>
      <c r="AG103" s="34"/>
      <c r="AH103" s="34"/>
      <c r="AI103" s="12"/>
      <c r="AJ103" s="12"/>
    </row>
    <row r="104" spans="1:36" s="59" customFormat="1" ht="14.25" customHeight="1">
      <c r="A104" s="76" t="s">
        <v>148</v>
      </c>
      <c r="B104" s="76" t="s">
        <v>84</v>
      </c>
      <c r="C104" s="77">
        <v>25.52</v>
      </c>
      <c r="D104" s="162"/>
      <c r="E104" s="128"/>
      <c r="F104" s="105"/>
      <c r="G104" s="105"/>
      <c r="H104" s="105"/>
      <c r="I104" s="105"/>
      <c r="J104" s="105"/>
      <c r="K104" s="105"/>
      <c r="L104" s="105"/>
      <c r="M104" s="105"/>
      <c r="N104" s="105"/>
      <c r="O104" s="105"/>
      <c r="P104" s="105"/>
      <c r="Q104" s="105"/>
      <c r="R104" s="105"/>
      <c r="S104" s="105"/>
      <c r="T104" s="105">
        <v>25.25</v>
      </c>
      <c r="U104" s="105"/>
      <c r="V104" s="105"/>
      <c r="W104" s="105"/>
      <c r="X104" s="105"/>
      <c r="Y104" s="105"/>
      <c r="Z104" s="105"/>
      <c r="AA104" s="105"/>
      <c r="AB104" s="105"/>
      <c r="AC104" s="105"/>
      <c r="AD104" s="101">
        <f t="shared" si="1"/>
        <v>25.25</v>
      </c>
      <c r="AE104" s="34"/>
      <c r="AF104" s="34"/>
      <c r="AG104" s="34"/>
      <c r="AH104" s="34"/>
      <c r="AI104" s="12"/>
      <c r="AJ104" s="12"/>
    </row>
    <row r="105" spans="1:36" s="59" customFormat="1" ht="14.25" customHeight="1">
      <c r="A105" s="76" t="s">
        <v>148</v>
      </c>
      <c r="B105" s="76" t="s">
        <v>84</v>
      </c>
      <c r="C105" s="23">
        <v>16.600000000000001</v>
      </c>
      <c r="D105" s="162"/>
      <c r="E105" s="128"/>
      <c r="F105" s="105"/>
      <c r="G105" s="105"/>
      <c r="H105" s="105"/>
      <c r="I105" s="105"/>
      <c r="J105" s="105"/>
      <c r="K105" s="105"/>
      <c r="L105" s="105"/>
      <c r="M105" s="105"/>
      <c r="N105" s="105"/>
      <c r="O105" s="105"/>
      <c r="P105" s="105"/>
      <c r="Q105" s="105"/>
      <c r="R105" s="105"/>
      <c r="S105" s="105"/>
      <c r="T105" s="105">
        <v>16.600000000000001</v>
      </c>
      <c r="U105" s="105"/>
      <c r="V105" s="105"/>
      <c r="W105" s="105"/>
      <c r="X105" s="105"/>
      <c r="Y105" s="105"/>
      <c r="Z105" s="105"/>
      <c r="AA105" s="105"/>
      <c r="AB105" s="105"/>
      <c r="AC105" s="105"/>
      <c r="AD105" s="101">
        <f t="shared" si="1"/>
        <v>16.600000000000001</v>
      </c>
      <c r="AE105" s="34"/>
      <c r="AF105" s="34"/>
      <c r="AG105" s="34"/>
      <c r="AH105" s="34"/>
      <c r="AI105" s="12"/>
      <c r="AJ105" s="12"/>
    </row>
    <row r="106" spans="1:36" s="59" customFormat="1" ht="14.25" customHeight="1">
      <c r="A106" s="76" t="s">
        <v>148</v>
      </c>
      <c r="B106" s="76" t="s">
        <v>84</v>
      </c>
      <c r="C106" s="23">
        <v>17.989999999999998</v>
      </c>
      <c r="D106" s="162"/>
      <c r="E106" s="128"/>
      <c r="F106" s="105"/>
      <c r="G106" s="105"/>
      <c r="H106" s="105"/>
      <c r="I106" s="105"/>
      <c r="J106" s="105"/>
      <c r="K106" s="105"/>
      <c r="L106" s="105"/>
      <c r="M106" s="105"/>
      <c r="N106" s="105"/>
      <c r="O106" s="105"/>
      <c r="P106" s="105"/>
      <c r="Q106" s="105"/>
      <c r="R106" s="105"/>
      <c r="S106" s="105"/>
      <c r="T106" s="105">
        <v>17.989999999999998</v>
      </c>
      <c r="U106" s="105"/>
      <c r="V106" s="105"/>
      <c r="W106" s="105"/>
      <c r="X106" s="105"/>
      <c r="Y106" s="105"/>
      <c r="Z106" s="105"/>
      <c r="AA106" s="105"/>
      <c r="AB106" s="105"/>
      <c r="AC106" s="105"/>
      <c r="AD106" s="101">
        <f t="shared" si="1"/>
        <v>17.989999999999998</v>
      </c>
      <c r="AE106" s="34"/>
      <c r="AF106" s="34"/>
      <c r="AG106" s="34"/>
      <c r="AH106" s="34"/>
      <c r="AI106" s="12"/>
      <c r="AJ106" s="12"/>
    </row>
    <row r="107" spans="1:36" s="59" customFormat="1" ht="14.25" customHeight="1">
      <c r="A107" s="76" t="s">
        <v>148</v>
      </c>
      <c r="B107" s="75" t="s">
        <v>82</v>
      </c>
      <c r="C107" s="23">
        <v>108</v>
      </c>
      <c r="D107" s="162"/>
      <c r="E107" s="128"/>
      <c r="F107" s="105"/>
      <c r="G107" s="105"/>
      <c r="H107" s="105"/>
      <c r="I107" s="105"/>
      <c r="J107" s="105"/>
      <c r="K107" s="105"/>
      <c r="L107" s="105"/>
      <c r="M107" s="105"/>
      <c r="N107" s="105"/>
      <c r="O107" s="105"/>
      <c r="P107" s="105"/>
      <c r="Q107" s="105"/>
      <c r="R107" s="105"/>
      <c r="S107" s="105"/>
      <c r="T107" s="105"/>
      <c r="U107" s="105"/>
      <c r="V107" s="105">
        <v>108</v>
      </c>
      <c r="W107" s="105"/>
      <c r="X107" s="105"/>
      <c r="Y107" s="105"/>
      <c r="Z107" s="105"/>
      <c r="AA107" s="105"/>
      <c r="AB107" s="105"/>
      <c r="AC107" s="105"/>
      <c r="AD107" s="101">
        <f t="shared" si="1"/>
        <v>108</v>
      </c>
      <c r="AE107" s="34"/>
      <c r="AF107" s="34"/>
      <c r="AG107" s="34"/>
      <c r="AH107" s="34"/>
      <c r="AI107" s="12"/>
      <c r="AJ107" s="12"/>
    </row>
    <row r="108" spans="1:36" s="59" customFormat="1" ht="14.25" customHeight="1">
      <c r="A108" s="76" t="s">
        <v>148</v>
      </c>
      <c r="B108" s="75" t="s">
        <v>149</v>
      </c>
      <c r="C108" s="23">
        <v>21</v>
      </c>
      <c r="D108" s="162"/>
      <c r="E108" s="128"/>
      <c r="F108" s="105"/>
      <c r="G108" s="105"/>
      <c r="H108" s="105"/>
      <c r="I108" s="105"/>
      <c r="J108" s="105"/>
      <c r="K108" s="105"/>
      <c r="L108" s="105"/>
      <c r="M108" s="105"/>
      <c r="N108" s="105"/>
      <c r="O108" s="105"/>
      <c r="P108" s="105"/>
      <c r="Q108" s="105"/>
      <c r="R108" s="105"/>
      <c r="S108" s="105"/>
      <c r="T108" s="105"/>
      <c r="U108" s="105"/>
      <c r="V108" s="105"/>
      <c r="W108" s="105"/>
      <c r="X108" s="105">
        <v>21</v>
      </c>
      <c r="Y108" s="105"/>
      <c r="Z108" s="105"/>
      <c r="AA108" s="105"/>
      <c r="AB108" s="105"/>
      <c r="AC108" s="105"/>
      <c r="AD108" s="101">
        <f t="shared" si="1"/>
        <v>21</v>
      </c>
      <c r="AE108" s="34"/>
      <c r="AF108" s="34"/>
      <c r="AG108" s="34"/>
      <c r="AH108" s="34"/>
      <c r="AI108" s="12"/>
      <c r="AJ108" s="12"/>
    </row>
    <row r="109" spans="1:36" s="59" customFormat="1" ht="14.25" customHeight="1">
      <c r="A109" s="76" t="s">
        <v>148</v>
      </c>
      <c r="B109" s="75" t="s">
        <v>150</v>
      </c>
      <c r="C109" s="23">
        <v>80.010000000000005</v>
      </c>
      <c r="D109" s="163"/>
      <c r="E109" s="128"/>
      <c r="F109" s="105"/>
      <c r="G109" s="105"/>
      <c r="H109" s="105"/>
      <c r="I109" s="105"/>
      <c r="J109" s="105"/>
      <c r="K109" s="105"/>
      <c r="L109" s="105"/>
      <c r="M109" s="105"/>
      <c r="N109" s="105"/>
      <c r="O109" s="105"/>
      <c r="P109" s="105"/>
      <c r="Q109" s="105"/>
      <c r="R109" s="105"/>
      <c r="S109" s="105"/>
      <c r="T109" s="105"/>
      <c r="U109" s="105"/>
      <c r="V109" s="105"/>
      <c r="W109" s="105"/>
      <c r="X109" s="105"/>
      <c r="Y109" s="105"/>
      <c r="Z109" s="105">
        <v>80.010000000000005</v>
      </c>
      <c r="AA109" s="105"/>
      <c r="AB109" s="105"/>
      <c r="AC109" s="105"/>
      <c r="AD109" s="101">
        <f t="shared" si="1"/>
        <v>80.010000000000005</v>
      </c>
      <c r="AE109" s="34"/>
      <c r="AF109" s="34"/>
      <c r="AG109" s="34"/>
      <c r="AH109" s="34"/>
      <c r="AI109" s="12"/>
      <c r="AJ109" s="12"/>
    </row>
    <row r="110" spans="1:36" s="59" customFormat="1" ht="14.25" customHeight="1">
      <c r="A110" s="76" t="s">
        <v>151</v>
      </c>
      <c r="B110" s="75" t="s">
        <v>152</v>
      </c>
      <c r="C110" s="23">
        <v>312</v>
      </c>
      <c r="D110" s="151"/>
      <c r="E110" s="128"/>
      <c r="F110" s="105"/>
      <c r="G110" s="105"/>
      <c r="H110" s="105"/>
      <c r="I110" s="105"/>
      <c r="J110" s="105"/>
      <c r="K110" s="105"/>
      <c r="L110" s="105"/>
      <c r="M110" s="105"/>
      <c r="N110" s="105"/>
      <c r="O110" s="105"/>
      <c r="P110" s="105">
        <v>312</v>
      </c>
      <c r="Q110" s="105"/>
      <c r="R110" s="105"/>
      <c r="S110" s="105"/>
      <c r="T110" s="105"/>
      <c r="U110" s="105"/>
      <c r="V110" s="105"/>
      <c r="W110" s="105"/>
      <c r="X110" s="105"/>
      <c r="Y110" s="105"/>
      <c r="Z110" s="105"/>
      <c r="AA110" s="105"/>
      <c r="AB110" s="105"/>
      <c r="AC110" s="105"/>
      <c r="AD110" s="101">
        <f t="shared" si="1"/>
        <v>312</v>
      </c>
      <c r="AE110" s="34"/>
      <c r="AF110" s="34"/>
      <c r="AG110" s="34"/>
      <c r="AH110" s="34"/>
      <c r="AI110" s="12"/>
      <c r="AJ110" s="12"/>
    </row>
    <row r="111" spans="1:36" s="59" customFormat="1" ht="13.8">
      <c r="A111" s="76" t="s">
        <v>151</v>
      </c>
      <c r="B111" s="75" t="s">
        <v>149</v>
      </c>
      <c r="C111" s="23">
        <v>152.4</v>
      </c>
      <c r="D111" s="164"/>
      <c r="E111" s="128"/>
      <c r="F111" s="105"/>
      <c r="G111" s="105"/>
      <c r="H111" s="105"/>
      <c r="I111" s="105"/>
      <c r="J111" s="105"/>
      <c r="K111" s="105"/>
      <c r="L111" s="105"/>
      <c r="M111" s="105"/>
      <c r="N111" s="105"/>
      <c r="O111" s="105"/>
      <c r="P111" s="105"/>
      <c r="Q111" s="105"/>
      <c r="R111" s="105"/>
      <c r="S111" s="105"/>
      <c r="T111" s="105"/>
      <c r="U111" s="105"/>
      <c r="V111" s="105"/>
      <c r="W111" s="105"/>
      <c r="X111" s="105">
        <v>152.4</v>
      </c>
      <c r="Y111" s="105"/>
      <c r="Z111" s="105"/>
      <c r="AA111" s="105"/>
      <c r="AB111" s="105"/>
      <c r="AC111" s="105"/>
      <c r="AD111" s="101">
        <f t="shared" si="1"/>
        <v>152.4</v>
      </c>
      <c r="AE111" s="34"/>
      <c r="AF111" s="34"/>
      <c r="AG111" s="34"/>
      <c r="AH111" s="34"/>
      <c r="AI111" s="12"/>
      <c r="AJ111" s="12"/>
    </row>
    <row r="112" spans="1:36" s="59" customFormat="1" ht="24" customHeight="1">
      <c r="A112" s="76" t="s">
        <v>151</v>
      </c>
      <c r="B112" s="75" t="s">
        <v>149</v>
      </c>
      <c r="C112" s="23">
        <v>195.96</v>
      </c>
      <c r="D112" s="151"/>
      <c r="E112" s="128"/>
      <c r="F112" s="105"/>
      <c r="G112" s="105"/>
      <c r="H112" s="105"/>
      <c r="I112" s="105"/>
      <c r="J112" s="105"/>
      <c r="K112" s="105"/>
      <c r="L112" s="105"/>
      <c r="M112" s="105"/>
      <c r="N112" s="105"/>
      <c r="O112" s="105"/>
      <c r="P112" s="105"/>
      <c r="Q112" s="105"/>
      <c r="R112" s="105"/>
      <c r="S112" s="105"/>
      <c r="T112" s="105"/>
      <c r="U112" s="105"/>
      <c r="V112" s="105"/>
      <c r="W112" s="105"/>
      <c r="X112" s="105">
        <v>195.96</v>
      </c>
      <c r="Y112" s="105"/>
      <c r="Z112" s="105"/>
      <c r="AA112" s="105"/>
      <c r="AB112" s="105"/>
      <c r="AC112" s="105"/>
      <c r="AD112" s="101">
        <f t="shared" si="1"/>
        <v>195.96</v>
      </c>
      <c r="AE112" s="34"/>
      <c r="AF112" s="34"/>
      <c r="AG112" s="34"/>
      <c r="AH112" s="34"/>
      <c r="AI112" s="12"/>
      <c r="AJ112" s="12"/>
    </row>
    <row r="113" spans="1:36" s="59" customFormat="1" ht="14.25" customHeight="1">
      <c r="A113" s="76" t="s">
        <v>160</v>
      </c>
      <c r="B113" s="75" t="s">
        <v>153</v>
      </c>
      <c r="C113" s="23">
        <v>500</v>
      </c>
      <c r="D113" s="151"/>
      <c r="E113" s="128"/>
      <c r="F113" s="105"/>
      <c r="G113" s="105"/>
      <c r="H113" s="105"/>
      <c r="I113" s="105"/>
      <c r="J113" s="105"/>
      <c r="K113" s="105"/>
      <c r="L113" s="105"/>
      <c r="M113" s="105"/>
      <c r="N113" s="105"/>
      <c r="O113" s="105"/>
      <c r="P113" s="105"/>
      <c r="Q113" s="105"/>
      <c r="R113" s="105"/>
      <c r="S113" s="105"/>
      <c r="T113" s="105"/>
      <c r="U113" s="105"/>
      <c r="V113" s="105"/>
      <c r="W113" s="105"/>
      <c r="X113" s="105"/>
      <c r="Y113" s="105"/>
      <c r="Z113" s="105"/>
      <c r="AA113" s="105"/>
      <c r="AB113" s="105"/>
      <c r="AC113" s="105"/>
      <c r="AD113" s="101">
        <f t="shared" si="1"/>
        <v>0</v>
      </c>
      <c r="AE113" s="34">
        <v>500</v>
      </c>
      <c r="AF113" s="34"/>
      <c r="AG113" s="34"/>
      <c r="AH113" s="34"/>
      <c r="AI113" s="12"/>
      <c r="AJ113" s="12"/>
    </row>
    <row r="114" spans="1:36" s="59" customFormat="1" ht="14.25" customHeight="1">
      <c r="A114" s="76" t="s">
        <v>160</v>
      </c>
      <c r="B114" s="75" t="s">
        <v>154</v>
      </c>
      <c r="C114" s="23">
        <v>444.6</v>
      </c>
      <c r="D114" s="151"/>
      <c r="E114" s="128">
        <v>444.6</v>
      </c>
      <c r="F114" s="105"/>
      <c r="G114" s="105"/>
      <c r="H114" s="105"/>
      <c r="I114" s="105"/>
      <c r="J114" s="105"/>
      <c r="K114" s="105"/>
      <c r="L114" s="105"/>
      <c r="M114" s="105"/>
      <c r="N114" s="105"/>
      <c r="O114" s="105"/>
      <c r="P114" s="105"/>
      <c r="Q114" s="105"/>
      <c r="R114" s="105"/>
      <c r="S114" s="105"/>
      <c r="T114" s="105"/>
      <c r="U114" s="105"/>
      <c r="V114" s="105"/>
      <c r="W114" s="105"/>
      <c r="X114" s="105"/>
      <c r="Y114" s="105"/>
      <c r="Z114" s="105"/>
      <c r="AA114" s="105"/>
      <c r="AB114" s="105"/>
      <c r="AC114" s="105"/>
      <c r="AD114" s="101">
        <f t="shared" si="1"/>
        <v>444.6</v>
      </c>
      <c r="AE114" s="34"/>
      <c r="AF114" s="34"/>
      <c r="AG114" s="34"/>
      <c r="AH114" s="34"/>
      <c r="AI114" s="12"/>
      <c r="AJ114" s="12"/>
    </row>
    <row r="115" spans="1:36" s="59" customFormat="1" ht="13.8">
      <c r="A115" s="76" t="s">
        <v>160</v>
      </c>
      <c r="B115" s="75" t="s">
        <v>95</v>
      </c>
      <c r="C115" s="23">
        <v>46.27</v>
      </c>
      <c r="D115" s="151"/>
      <c r="E115" s="128">
        <v>46.27</v>
      </c>
      <c r="F115" s="105"/>
      <c r="G115" s="105"/>
      <c r="H115" s="105"/>
      <c r="I115" s="105"/>
      <c r="J115" s="105"/>
      <c r="K115" s="105"/>
      <c r="L115" s="105"/>
      <c r="M115" s="105"/>
      <c r="N115" s="105"/>
      <c r="O115" s="105"/>
      <c r="P115" s="105"/>
      <c r="Q115" s="105"/>
      <c r="R115" s="105"/>
      <c r="S115" s="105"/>
      <c r="T115" s="105"/>
      <c r="U115" s="105"/>
      <c r="V115" s="105"/>
      <c r="W115" s="105"/>
      <c r="X115" s="105"/>
      <c r="Y115" s="105"/>
      <c r="Z115" s="105"/>
      <c r="AA115" s="105"/>
      <c r="AB115" s="105"/>
      <c r="AC115" s="105"/>
      <c r="AD115" s="101">
        <f t="shared" si="1"/>
        <v>46.27</v>
      </c>
      <c r="AE115" s="34"/>
      <c r="AF115" s="34"/>
      <c r="AG115" s="34"/>
      <c r="AH115" s="34"/>
      <c r="AI115" s="12"/>
      <c r="AJ115" s="12"/>
    </row>
    <row r="116" spans="1:36" s="59" customFormat="1" ht="13.8">
      <c r="A116" s="76" t="s">
        <v>160</v>
      </c>
      <c r="B116" s="75" t="s">
        <v>155</v>
      </c>
      <c r="C116" s="23">
        <v>1462.5</v>
      </c>
      <c r="D116" s="165"/>
      <c r="E116" s="128"/>
      <c r="F116" s="105"/>
      <c r="G116" s="105"/>
      <c r="H116" s="105"/>
      <c r="I116" s="105"/>
      <c r="J116" s="105"/>
      <c r="K116" s="105"/>
      <c r="L116" s="105"/>
      <c r="M116" s="105"/>
      <c r="N116" s="105"/>
      <c r="O116" s="105"/>
      <c r="P116" s="105"/>
      <c r="Q116" s="105"/>
      <c r="R116" s="105"/>
      <c r="S116" s="105"/>
      <c r="T116" s="105"/>
      <c r="U116" s="105"/>
      <c r="V116" s="105">
        <v>1462.5</v>
      </c>
      <c r="W116" s="105"/>
      <c r="X116" s="105"/>
      <c r="Y116" s="105"/>
      <c r="Z116" s="105"/>
      <c r="AA116" s="105"/>
      <c r="AB116" s="105"/>
      <c r="AC116" s="105"/>
      <c r="AD116" s="101">
        <f t="shared" si="1"/>
        <v>1462.5</v>
      </c>
      <c r="AE116" s="34"/>
      <c r="AF116" s="34"/>
      <c r="AG116" s="34"/>
      <c r="AH116" s="34"/>
      <c r="AI116" s="12"/>
      <c r="AJ116" s="12"/>
    </row>
    <row r="117" spans="1:36" s="59" customFormat="1" ht="13.8">
      <c r="A117" s="76" t="s">
        <v>160</v>
      </c>
      <c r="B117" s="75" t="s">
        <v>75</v>
      </c>
      <c r="C117" s="23">
        <v>369.79</v>
      </c>
      <c r="D117" s="151"/>
      <c r="E117" s="128"/>
      <c r="F117" s="105">
        <v>369.79</v>
      </c>
      <c r="G117" s="105"/>
      <c r="H117" s="105"/>
      <c r="I117" s="105"/>
      <c r="J117" s="105"/>
      <c r="K117" s="105"/>
      <c r="L117" s="105"/>
      <c r="M117" s="105"/>
      <c r="N117" s="105"/>
      <c r="O117" s="105"/>
      <c r="P117" s="105"/>
      <c r="Q117" s="105"/>
      <c r="R117" s="105"/>
      <c r="S117" s="105"/>
      <c r="T117" s="105"/>
      <c r="U117" s="105"/>
      <c r="V117" s="105"/>
      <c r="W117" s="105"/>
      <c r="X117" s="105"/>
      <c r="Y117" s="105"/>
      <c r="Z117" s="105"/>
      <c r="AA117" s="105"/>
      <c r="AB117" s="105"/>
      <c r="AC117" s="105"/>
      <c r="AD117" s="101">
        <f t="shared" si="1"/>
        <v>369.79</v>
      </c>
      <c r="AE117" s="34"/>
      <c r="AF117" s="34"/>
      <c r="AG117" s="34"/>
      <c r="AH117" s="34"/>
      <c r="AI117" s="12"/>
      <c r="AJ117" s="12"/>
    </row>
    <row r="118" spans="1:36" s="59" customFormat="1" ht="13.8">
      <c r="A118" s="76" t="s">
        <v>160</v>
      </c>
      <c r="B118" s="75" t="s">
        <v>76</v>
      </c>
      <c r="C118" s="23">
        <v>524.64</v>
      </c>
      <c r="D118" s="151"/>
      <c r="E118" s="128"/>
      <c r="F118" s="105"/>
      <c r="G118" s="105">
        <v>524.64</v>
      </c>
      <c r="H118" s="105"/>
      <c r="I118" s="105"/>
      <c r="J118" s="105"/>
      <c r="K118" s="105"/>
      <c r="L118" s="105"/>
      <c r="M118" s="105"/>
      <c r="N118" s="105"/>
      <c r="O118" s="105"/>
      <c r="P118" s="105"/>
      <c r="Q118" s="105"/>
      <c r="R118" s="105"/>
      <c r="S118" s="105"/>
      <c r="T118" s="105"/>
      <c r="U118" s="105"/>
      <c r="V118" s="105"/>
      <c r="W118" s="105"/>
      <c r="X118" s="105"/>
      <c r="Y118" s="105"/>
      <c r="Z118" s="105"/>
      <c r="AA118" s="105"/>
      <c r="AB118" s="105"/>
      <c r="AC118" s="105"/>
      <c r="AD118" s="101">
        <f t="shared" si="1"/>
        <v>524.64</v>
      </c>
      <c r="AE118" s="34"/>
      <c r="AF118" s="34"/>
      <c r="AG118" s="34"/>
      <c r="AH118" s="34"/>
      <c r="AI118" s="12"/>
      <c r="AJ118" s="12"/>
    </row>
    <row r="119" spans="1:36" s="59" customFormat="1" ht="14.25" customHeight="1">
      <c r="A119" s="76" t="s">
        <v>160</v>
      </c>
      <c r="B119" s="75" t="s">
        <v>124</v>
      </c>
      <c r="C119" s="23">
        <v>589.91999999999996</v>
      </c>
      <c r="D119" s="151"/>
      <c r="E119" s="128">
        <v>589.91999999999996</v>
      </c>
      <c r="F119" s="105"/>
      <c r="G119" s="105"/>
      <c r="H119" s="105"/>
      <c r="I119" s="105"/>
      <c r="J119" s="105"/>
      <c r="K119" s="105"/>
      <c r="L119" s="105"/>
      <c r="M119" s="105"/>
      <c r="N119" s="105"/>
      <c r="O119" s="105"/>
      <c r="P119" s="105"/>
      <c r="Q119" s="105"/>
      <c r="R119" s="105"/>
      <c r="S119" s="105"/>
      <c r="T119" s="105"/>
      <c r="U119" s="105"/>
      <c r="V119" s="105"/>
      <c r="W119" s="105"/>
      <c r="X119" s="105"/>
      <c r="Y119" s="105"/>
      <c r="Z119" s="105"/>
      <c r="AA119" s="105"/>
      <c r="AB119" s="105"/>
      <c r="AC119" s="105"/>
      <c r="AD119" s="101">
        <f t="shared" si="1"/>
        <v>589.91999999999996</v>
      </c>
      <c r="AE119" s="34"/>
      <c r="AF119" s="34"/>
      <c r="AG119" s="34"/>
      <c r="AH119" s="34"/>
      <c r="AI119" s="12"/>
      <c r="AJ119" s="12"/>
    </row>
    <row r="120" spans="1:36" s="59" customFormat="1" ht="13.8">
      <c r="A120" s="76" t="s">
        <v>160</v>
      </c>
      <c r="B120" s="75" t="s">
        <v>84</v>
      </c>
      <c r="C120" s="23">
        <v>19.64</v>
      </c>
      <c r="D120" s="166"/>
      <c r="E120" s="128"/>
      <c r="F120" s="105"/>
      <c r="G120" s="105"/>
      <c r="H120" s="105"/>
      <c r="I120" s="105"/>
      <c r="J120" s="105"/>
      <c r="K120" s="105"/>
      <c r="L120" s="105"/>
      <c r="M120" s="105"/>
      <c r="N120" s="105"/>
      <c r="O120" s="105"/>
      <c r="P120" s="105"/>
      <c r="Q120" s="105"/>
      <c r="R120" s="105"/>
      <c r="S120" s="105"/>
      <c r="T120" s="105"/>
      <c r="U120" s="105">
        <v>19.64</v>
      </c>
      <c r="V120" s="105"/>
      <c r="W120" s="105"/>
      <c r="X120" s="105"/>
      <c r="Y120" s="105"/>
      <c r="Z120" s="105"/>
      <c r="AA120" s="105"/>
      <c r="AB120" s="105"/>
      <c r="AC120" s="105"/>
      <c r="AD120" s="101">
        <f t="shared" si="1"/>
        <v>19.64</v>
      </c>
      <c r="AE120" s="34"/>
      <c r="AF120" s="34"/>
      <c r="AG120" s="34"/>
      <c r="AH120" s="34"/>
      <c r="AI120" s="12"/>
      <c r="AJ120" s="12"/>
    </row>
    <row r="121" spans="1:36" s="59" customFormat="1" ht="13.8">
      <c r="A121" s="76" t="s">
        <v>160</v>
      </c>
      <c r="B121" s="75" t="s">
        <v>156</v>
      </c>
      <c r="C121" s="23">
        <v>30.78</v>
      </c>
      <c r="D121" s="166"/>
      <c r="E121" s="128"/>
      <c r="F121" s="105"/>
      <c r="G121" s="105"/>
      <c r="H121" s="105"/>
      <c r="I121" s="105"/>
      <c r="J121" s="105"/>
      <c r="K121" s="105"/>
      <c r="L121" s="105"/>
      <c r="M121" s="105"/>
      <c r="N121" s="105"/>
      <c r="O121" s="105"/>
      <c r="P121" s="105"/>
      <c r="Q121" s="105"/>
      <c r="R121" s="105"/>
      <c r="S121" s="105"/>
      <c r="T121" s="105"/>
      <c r="U121" s="105"/>
      <c r="V121" s="105"/>
      <c r="W121" s="105"/>
      <c r="X121" s="105"/>
      <c r="Y121" s="105"/>
      <c r="Z121" s="105"/>
      <c r="AA121" s="105"/>
      <c r="AB121" s="105"/>
      <c r="AC121" s="105"/>
      <c r="AD121" s="101">
        <f t="shared" si="1"/>
        <v>0</v>
      </c>
      <c r="AE121" s="34">
        <v>30.78</v>
      </c>
      <c r="AF121" s="34"/>
      <c r="AG121" s="34"/>
      <c r="AH121" s="34"/>
      <c r="AI121" s="12"/>
      <c r="AJ121" s="12"/>
    </row>
    <row r="122" spans="1:36" s="59" customFormat="1" ht="13.8">
      <c r="A122" s="76" t="s">
        <v>160</v>
      </c>
      <c r="B122" s="75" t="s">
        <v>157</v>
      </c>
      <c r="C122" s="23">
        <v>182</v>
      </c>
      <c r="D122" s="166"/>
      <c r="E122" s="128"/>
      <c r="F122" s="105"/>
      <c r="G122" s="105"/>
      <c r="H122" s="105"/>
      <c r="I122" s="105"/>
      <c r="J122" s="105"/>
      <c r="K122" s="105"/>
      <c r="L122" s="105"/>
      <c r="M122" s="105"/>
      <c r="N122" s="105"/>
      <c r="O122" s="105"/>
      <c r="P122" s="105"/>
      <c r="Q122" s="105"/>
      <c r="R122" s="105"/>
      <c r="S122" s="105"/>
      <c r="T122" s="105"/>
      <c r="U122" s="105"/>
      <c r="V122" s="105"/>
      <c r="W122" s="105"/>
      <c r="X122" s="105"/>
      <c r="Y122" s="105"/>
      <c r="Z122" s="105"/>
      <c r="AA122" s="105"/>
      <c r="AB122" s="105"/>
      <c r="AC122" s="105"/>
      <c r="AD122" s="101">
        <f t="shared" si="1"/>
        <v>0</v>
      </c>
      <c r="AE122" s="34">
        <v>182</v>
      </c>
      <c r="AF122" s="34"/>
      <c r="AG122" s="34"/>
      <c r="AH122" s="34"/>
      <c r="AI122" s="12"/>
      <c r="AJ122" s="12"/>
    </row>
    <row r="123" spans="1:36" s="59" customFormat="1" ht="13.8">
      <c r="A123" s="76" t="s">
        <v>160</v>
      </c>
      <c r="B123" s="75" t="s">
        <v>105</v>
      </c>
      <c r="C123" s="23">
        <v>139.5</v>
      </c>
      <c r="D123" s="166"/>
      <c r="E123" s="128"/>
      <c r="F123" s="105"/>
      <c r="G123" s="105"/>
      <c r="H123" s="105"/>
      <c r="I123" s="105"/>
      <c r="J123" s="105"/>
      <c r="K123" s="105"/>
      <c r="L123" s="105"/>
      <c r="M123" s="105">
        <v>139.5</v>
      </c>
      <c r="N123" s="105"/>
      <c r="O123" s="105"/>
      <c r="P123" s="105"/>
      <c r="Q123" s="105"/>
      <c r="R123" s="105"/>
      <c r="S123" s="105"/>
      <c r="T123" s="105"/>
      <c r="U123" s="105"/>
      <c r="V123" s="105"/>
      <c r="W123" s="105"/>
      <c r="X123" s="105"/>
      <c r="Y123" s="105"/>
      <c r="Z123" s="105"/>
      <c r="AA123" s="105"/>
      <c r="AB123" s="105"/>
      <c r="AC123" s="105"/>
      <c r="AD123" s="101">
        <f t="shared" si="1"/>
        <v>139.5</v>
      </c>
      <c r="AE123" s="34"/>
      <c r="AF123" s="34"/>
      <c r="AG123" s="34"/>
      <c r="AH123" s="34"/>
      <c r="AI123" s="12"/>
      <c r="AJ123" s="12"/>
    </row>
    <row r="124" spans="1:36" s="59" customFormat="1" ht="13.8">
      <c r="A124" s="76" t="s">
        <v>160</v>
      </c>
      <c r="B124" s="176" t="s">
        <v>158</v>
      </c>
      <c r="C124" s="177">
        <v>55.28</v>
      </c>
      <c r="D124" s="166"/>
      <c r="E124" s="128">
        <v>55.28</v>
      </c>
      <c r="F124" s="105"/>
      <c r="G124" s="105"/>
      <c r="H124" s="105"/>
      <c r="I124" s="105"/>
      <c r="J124" s="105"/>
      <c r="K124" s="105"/>
      <c r="L124" s="105"/>
      <c r="M124" s="105"/>
      <c r="N124" s="105"/>
      <c r="O124" s="105"/>
      <c r="P124" s="105"/>
      <c r="Q124" s="105"/>
      <c r="R124" s="105"/>
      <c r="S124" s="105"/>
      <c r="T124" s="105"/>
      <c r="U124" s="105"/>
      <c r="V124" s="105"/>
      <c r="W124" s="105"/>
      <c r="X124" s="105"/>
      <c r="Y124" s="105"/>
      <c r="Z124" s="105"/>
      <c r="AA124" s="105"/>
      <c r="AB124" s="105"/>
      <c r="AC124" s="105"/>
      <c r="AD124" s="101">
        <f t="shared" si="1"/>
        <v>55.28</v>
      </c>
      <c r="AE124" s="34"/>
      <c r="AF124" s="34"/>
      <c r="AG124" s="34"/>
      <c r="AH124" s="34"/>
      <c r="AI124" s="12"/>
      <c r="AJ124" s="12"/>
    </row>
    <row r="125" spans="1:36" s="59" customFormat="1" ht="14.25" customHeight="1">
      <c r="A125" s="76" t="s">
        <v>160</v>
      </c>
      <c r="B125" s="75" t="s">
        <v>159</v>
      </c>
      <c r="C125" s="23">
        <v>220.68</v>
      </c>
      <c r="D125" s="165"/>
      <c r="E125" s="128">
        <v>220.68</v>
      </c>
      <c r="F125" s="105"/>
      <c r="G125" s="105"/>
      <c r="H125" s="105"/>
      <c r="I125" s="105"/>
      <c r="J125" s="105"/>
      <c r="K125" s="105"/>
      <c r="L125" s="105"/>
      <c r="M125" s="105"/>
      <c r="N125" s="105"/>
      <c r="O125" s="105"/>
      <c r="P125" s="105"/>
      <c r="Q125" s="105"/>
      <c r="R125" s="105"/>
      <c r="S125" s="105"/>
      <c r="T125" s="105"/>
      <c r="U125" s="105"/>
      <c r="V125" s="105"/>
      <c r="W125" s="105"/>
      <c r="X125" s="105"/>
      <c r="Y125" s="105"/>
      <c r="Z125" s="105"/>
      <c r="AA125" s="105"/>
      <c r="AB125" s="105"/>
      <c r="AC125" s="105"/>
      <c r="AD125" s="101">
        <f t="shared" si="1"/>
        <v>220.68</v>
      </c>
      <c r="AE125" s="34"/>
      <c r="AF125" s="34"/>
      <c r="AG125" s="34"/>
      <c r="AH125" s="34"/>
      <c r="AI125" s="12"/>
      <c r="AJ125" s="12"/>
    </row>
    <row r="126" spans="1:36" s="59" customFormat="1" ht="14.25" customHeight="1">
      <c r="A126" s="76" t="s">
        <v>161</v>
      </c>
      <c r="B126" s="75" t="s">
        <v>92</v>
      </c>
      <c r="C126" s="23">
        <v>18</v>
      </c>
      <c r="D126" s="151"/>
      <c r="E126" s="128"/>
      <c r="F126" s="105"/>
      <c r="G126" s="105"/>
      <c r="H126" s="105"/>
      <c r="I126" s="105"/>
      <c r="J126" s="105"/>
      <c r="K126" s="105"/>
      <c r="L126" s="105"/>
      <c r="M126" s="105"/>
      <c r="N126" s="105">
        <v>18</v>
      </c>
      <c r="O126" s="105"/>
      <c r="P126" s="105"/>
      <c r="Q126" s="105"/>
      <c r="R126" s="105"/>
      <c r="S126" s="105"/>
      <c r="T126" s="105"/>
      <c r="U126" s="105"/>
      <c r="V126" s="105"/>
      <c r="W126" s="105"/>
      <c r="X126" s="105"/>
      <c r="Y126" s="105"/>
      <c r="Z126" s="105"/>
      <c r="AA126" s="105"/>
      <c r="AB126" s="105"/>
      <c r="AC126" s="105"/>
      <c r="AD126" s="101">
        <f t="shared" si="1"/>
        <v>18</v>
      </c>
      <c r="AE126" s="34"/>
      <c r="AF126" s="34"/>
      <c r="AG126" s="34"/>
      <c r="AH126" s="34"/>
      <c r="AI126" s="12"/>
      <c r="AJ126" s="12"/>
    </row>
    <row r="127" spans="1:36" s="59" customFormat="1" ht="14.25" customHeight="1">
      <c r="A127" s="76" t="s">
        <v>164</v>
      </c>
      <c r="B127" s="75" t="s">
        <v>165</v>
      </c>
      <c r="C127" s="23">
        <v>312</v>
      </c>
      <c r="D127" s="166"/>
      <c r="E127" s="128"/>
      <c r="F127" s="105"/>
      <c r="G127" s="105"/>
      <c r="H127" s="105"/>
      <c r="I127" s="105"/>
      <c r="J127" s="105"/>
      <c r="K127" s="105"/>
      <c r="L127" s="105"/>
      <c r="M127" s="105"/>
      <c r="N127" s="105"/>
      <c r="O127" s="105"/>
      <c r="P127" s="105">
        <v>312</v>
      </c>
      <c r="Q127" s="105"/>
      <c r="R127" s="105"/>
      <c r="S127" s="105"/>
      <c r="T127" s="105"/>
      <c r="U127" s="105"/>
      <c r="V127" s="105"/>
      <c r="W127" s="105"/>
      <c r="X127" s="105"/>
      <c r="Y127" s="105"/>
      <c r="Z127" s="105"/>
      <c r="AA127" s="105"/>
      <c r="AB127" s="105"/>
      <c r="AC127" s="105"/>
      <c r="AD127" s="101">
        <f t="shared" si="1"/>
        <v>312</v>
      </c>
      <c r="AE127" s="34"/>
      <c r="AF127" s="34"/>
      <c r="AG127" s="34"/>
      <c r="AH127" s="34"/>
      <c r="AI127" s="12"/>
      <c r="AJ127" s="12"/>
    </row>
    <row r="128" spans="1:36" s="59" customFormat="1" ht="14.25" customHeight="1">
      <c r="A128" s="76" t="s">
        <v>162</v>
      </c>
      <c r="B128" s="75" t="s">
        <v>163</v>
      </c>
      <c r="C128" s="23">
        <v>589.91999999999996</v>
      </c>
      <c r="D128" s="151"/>
      <c r="E128" s="128">
        <v>589.91999999999996</v>
      </c>
      <c r="F128" s="105"/>
      <c r="G128" s="105"/>
      <c r="H128" s="105"/>
      <c r="I128" s="105"/>
      <c r="J128" s="105"/>
      <c r="K128" s="105"/>
      <c r="L128" s="105"/>
      <c r="M128" s="105"/>
      <c r="N128" s="105"/>
      <c r="O128" s="105"/>
      <c r="P128" s="105"/>
      <c r="Q128" s="105"/>
      <c r="R128" s="105"/>
      <c r="S128" s="105"/>
      <c r="T128" s="105"/>
      <c r="U128" s="105"/>
      <c r="V128" s="105"/>
      <c r="W128" s="105"/>
      <c r="X128" s="105"/>
      <c r="Y128" s="105"/>
      <c r="Z128" s="105"/>
      <c r="AA128" s="105"/>
      <c r="AB128" s="105"/>
      <c r="AC128" s="105"/>
      <c r="AD128" s="101">
        <f t="shared" si="1"/>
        <v>589.91999999999996</v>
      </c>
      <c r="AE128" s="34"/>
      <c r="AF128" s="34"/>
      <c r="AG128" s="34"/>
      <c r="AH128" s="34"/>
      <c r="AI128" s="12"/>
      <c r="AJ128" s="12"/>
    </row>
    <row r="129" spans="1:36" s="59" customFormat="1" ht="13.8">
      <c r="A129" s="76" t="s">
        <v>162</v>
      </c>
      <c r="B129" s="75" t="s">
        <v>78</v>
      </c>
      <c r="C129" s="23">
        <v>444.6</v>
      </c>
      <c r="D129" s="151"/>
      <c r="E129" s="128">
        <v>444.6</v>
      </c>
      <c r="F129" s="105"/>
      <c r="G129" s="105"/>
      <c r="H129" s="105"/>
      <c r="I129" s="105"/>
      <c r="J129" s="105"/>
      <c r="K129" s="105"/>
      <c r="L129" s="105"/>
      <c r="M129" s="105"/>
      <c r="N129" s="105"/>
      <c r="O129" s="105"/>
      <c r="P129" s="105"/>
      <c r="Q129" s="105"/>
      <c r="R129" s="105"/>
      <c r="S129" s="105"/>
      <c r="T129" s="105"/>
      <c r="U129" s="105"/>
      <c r="V129" s="105"/>
      <c r="W129" s="105"/>
      <c r="X129" s="105"/>
      <c r="Y129" s="105"/>
      <c r="Z129" s="105"/>
      <c r="AA129" s="105"/>
      <c r="AB129" s="105"/>
      <c r="AC129" s="105"/>
      <c r="AD129" s="101">
        <f t="shared" si="1"/>
        <v>444.6</v>
      </c>
      <c r="AE129" s="34"/>
      <c r="AF129" s="34"/>
      <c r="AG129" s="34"/>
      <c r="AH129" s="34"/>
      <c r="AI129" s="12"/>
      <c r="AJ129" s="12"/>
    </row>
    <row r="130" spans="1:36" s="59" customFormat="1" ht="14.25" customHeight="1">
      <c r="A130" s="76" t="s">
        <v>162</v>
      </c>
      <c r="B130" s="75" t="s">
        <v>76</v>
      </c>
      <c r="C130" s="23">
        <v>524.64</v>
      </c>
      <c r="D130" s="165"/>
      <c r="E130" s="128"/>
      <c r="F130" s="105"/>
      <c r="G130" s="105">
        <v>524.64</v>
      </c>
      <c r="H130" s="105"/>
      <c r="I130" s="105"/>
      <c r="J130" s="105"/>
      <c r="K130" s="105"/>
      <c r="L130" s="105"/>
      <c r="M130" s="105"/>
      <c r="N130" s="105"/>
      <c r="O130" s="105"/>
      <c r="P130" s="105"/>
      <c r="Q130" s="105"/>
      <c r="R130" s="105"/>
      <c r="S130" s="105"/>
      <c r="T130" s="105"/>
      <c r="U130" s="105"/>
      <c r="V130" s="105"/>
      <c r="W130" s="105"/>
      <c r="X130" s="105"/>
      <c r="Y130" s="105"/>
      <c r="Z130" s="105"/>
      <c r="AA130" s="105"/>
      <c r="AB130" s="105"/>
      <c r="AC130" s="105"/>
      <c r="AD130" s="101">
        <f t="shared" si="1"/>
        <v>524.64</v>
      </c>
      <c r="AE130" s="34"/>
      <c r="AF130" s="34"/>
      <c r="AG130" s="34"/>
      <c r="AH130" s="34"/>
      <c r="AI130" s="12"/>
      <c r="AJ130" s="12"/>
    </row>
    <row r="131" spans="1:36" s="59" customFormat="1" ht="14.25" customHeight="1">
      <c r="A131" s="76" t="s">
        <v>162</v>
      </c>
      <c r="B131" s="75" t="s">
        <v>99</v>
      </c>
      <c r="C131" s="23">
        <v>369.79</v>
      </c>
      <c r="D131" s="151"/>
      <c r="E131" s="128"/>
      <c r="F131" s="105">
        <v>369.79</v>
      </c>
      <c r="G131" s="105"/>
      <c r="H131" s="105"/>
      <c r="I131" s="105"/>
      <c r="J131" s="105"/>
      <c r="K131" s="105"/>
      <c r="L131" s="105"/>
      <c r="M131" s="105"/>
      <c r="N131" s="105"/>
      <c r="O131" s="105"/>
      <c r="P131" s="105"/>
      <c r="Q131" s="105"/>
      <c r="R131" s="105"/>
      <c r="S131" s="105"/>
      <c r="T131" s="105"/>
      <c r="U131" s="105"/>
      <c r="V131" s="105"/>
      <c r="W131" s="105"/>
      <c r="X131" s="105"/>
      <c r="Y131" s="105"/>
      <c r="Z131" s="105"/>
      <c r="AA131" s="105"/>
      <c r="AB131" s="105"/>
      <c r="AC131" s="105"/>
      <c r="AD131" s="101">
        <f t="shared" si="1"/>
        <v>369.79</v>
      </c>
      <c r="AE131" s="34"/>
      <c r="AF131" s="34"/>
      <c r="AG131" s="34"/>
      <c r="AH131" s="34"/>
      <c r="AI131" s="12"/>
      <c r="AJ131" s="12"/>
    </row>
    <row r="132" spans="1:36" s="59" customFormat="1" ht="14.25" customHeight="1">
      <c r="A132" s="76" t="s">
        <v>162</v>
      </c>
      <c r="B132" s="75" t="s">
        <v>147</v>
      </c>
      <c r="C132" s="23">
        <v>7.2</v>
      </c>
      <c r="D132" s="151"/>
      <c r="E132" s="128">
        <v>7.2</v>
      </c>
      <c r="F132" s="105"/>
      <c r="G132" s="105"/>
      <c r="H132" s="105"/>
      <c r="I132" s="105"/>
      <c r="J132" s="105"/>
      <c r="K132" s="105"/>
      <c r="L132" s="105"/>
      <c r="M132" s="105"/>
      <c r="N132" s="105"/>
      <c r="O132" s="105"/>
      <c r="P132" s="105"/>
      <c r="Q132" s="105"/>
      <c r="R132" s="105"/>
      <c r="S132" s="105"/>
      <c r="T132" s="105"/>
      <c r="U132" s="105"/>
      <c r="V132" s="105"/>
      <c r="W132" s="105"/>
      <c r="X132" s="105"/>
      <c r="Y132" s="105"/>
      <c r="Z132" s="105"/>
      <c r="AA132" s="105"/>
      <c r="AB132" s="105"/>
      <c r="AC132" s="105"/>
      <c r="AD132" s="101">
        <f t="shared" ref="AD132:AD195" si="2">SUM(E132:AC132)</f>
        <v>7.2</v>
      </c>
      <c r="AE132" s="34"/>
      <c r="AF132" s="34"/>
      <c r="AG132" s="34"/>
      <c r="AH132" s="34"/>
      <c r="AI132" s="12"/>
      <c r="AJ132" s="12"/>
    </row>
    <row r="133" spans="1:36" s="59" customFormat="1" ht="14.25" customHeight="1">
      <c r="A133" s="76" t="s">
        <v>162</v>
      </c>
      <c r="B133" s="75" t="s">
        <v>100</v>
      </c>
      <c r="C133" s="23">
        <v>45.69</v>
      </c>
      <c r="D133" s="151"/>
      <c r="E133" s="128">
        <v>45.69</v>
      </c>
      <c r="F133" s="105"/>
      <c r="G133" s="105"/>
      <c r="H133" s="105"/>
      <c r="I133" s="105"/>
      <c r="J133" s="105"/>
      <c r="K133" s="105"/>
      <c r="L133" s="105"/>
      <c r="M133" s="105"/>
      <c r="N133" s="105"/>
      <c r="O133" s="105"/>
      <c r="P133" s="105"/>
      <c r="Q133" s="105"/>
      <c r="R133" s="105"/>
      <c r="S133" s="105"/>
      <c r="T133" s="105"/>
      <c r="U133" s="105"/>
      <c r="V133" s="105"/>
      <c r="W133" s="105"/>
      <c r="X133" s="105"/>
      <c r="Y133" s="105"/>
      <c r="Z133" s="105"/>
      <c r="AA133" s="105"/>
      <c r="AB133" s="105"/>
      <c r="AC133" s="105"/>
      <c r="AD133" s="101">
        <f t="shared" si="2"/>
        <v>45.69</v>
      </c>
      <c r="AE133" s="34"/>
      <c r="AF133" s="34"/>
      <c r="AG133" s="34"/>
      <c r="AH133" s="34"/>
      <c r="AI133" s="12"/>
      <c r="AJ133" s="12"/>
    </row>
    <row r="134" spans="1:36" s="59" customFormat="1" ht="14.25" customHeight="1">
      <c r="A134" s="76" t="s">
        <v>162</v>
      </c>
      <c r="B134" s="75" t="s">
        <v>142</v>
      </c>
      <c r="C134" s="23">
        <v>66</v>
      </c>
      <c r="D134" s="151"/>
      <c r="E134" s="128">
        <v>66</v>
      </c>
      <c r="F134" s="105"/>
      <c r="G134" s="105"/>
      <c r="H134" s="105"/>
      <c r="I134" s="105"/>
      <c r="J134" s="105"/>
      <c r="K134" s="105"/>
      <c r="L134" s="105"/>
      <c r="M134" s="105"/>
      <c r="N134" s="105"/>
      <c r="O134" s="105"/>
      <c r="P134" s="105"/>
      <c r="Q134" s="105"/>
      <c r="R134" s="105"/>
      <c r="S134" s="105"/>
      <c r="T134" s="105"/>
      <c r="U134" s="105"/>
      <c r="V134" s="105"/>
      <c r="W134" s="105"/>
      <c r="X134" s="105"/>
      <c r="Y134" s="105"/>
      <c r="Z134" s="105"/>
      <c r="AA134" s="105"/>
      <c r="AB134" s="105"/>
      <c r="AC134" s="105"/>
      <c r="AD134" s="101">
        <f t="shared" si="2"/>
        <v>66</v>
      </c>
      <c r="AE134" s="34"/>
      <c r="AF134" s="34"/>
      <c r="AG134" s="34"/>
      <c r="AH134" s="34"/>
      <c r="AI134" s="12"/>
      <c r="AJ134" s="12"/>
    </row>
    <row r="135" spans="1:36" s="59" customFormat="1" ht="14.25" customHeight="1">
      <c r="A135" s="32"/>
      <c r="B135" s="75"/>
      <c r="C135" s="113"/>
      <c r="D135" s="151"/>
      <c r="E135" s="128"/>
      <c r="F135" s="105"/>
      <c r="G135" s="105"/>
      <c r="H135" s="105"/>
      <c r="I135" s="105"/>
      <c r="J135" s="105"/>
      <c r="K135" s="105"/>
      <c r="L135" s="105"/>
      <c r="M135" s="105"/>
      <c r="N135" s="105"/>
      <c r="O135" s="105"/>
      <c r="P135" s="105"/>
      <c r="Q135" s="105"/>
      <c r="R135" s="105"/>
      <c r="S135" s="105"/>
      <c r="T135" s="105"/>
      <c r="U135" s="105"/>
      <c r="V135" s="105"/>
      <c r="W135" s="105"/>
      <c r="X135" s="105"/>
      <c r="Y135" s="105"/>
      <c r="Z135" s="105"/>
      <c r="AA135" s="105"/>
      <c r="AB135" s="105"/>
      <c r="AC135" s="105"/>
      <c r="AD135" s="101">
        <f t="shared" si="2"/>
        <v>0</v>
      </c>
      <c r="AE135" s="34"/>
      <c r="AF135" s="34"/>
      <c r="AG135" s="34"/>
      <c r="AH135" s="34"/>
      <c r="AI135" s="12"/>
      <c r="AJ135" s="12"/>
    </row>
    <row r="136" spans="1:36" s="59" customFormat="1" ht="14.25" customHeight="1">
      <c r="A136" s="76"/>
      <c r="B136" s="75"/>
      <c r="C136" s="107"/>
      <c r="D136" s="151"/>
      <c r="E136" s="128"/>
      <c r="F136" s="105"/>
      <c r="G136" s="105"/>
      <c r="H136" s="129"/>
      <c r="I136" s="105"/>
      <c r="J136" s="105"/>
      <c r="K136" s="105"/>
      <c r="L136" s="105"/>
      <c r="M136" s="105"/>
      <c r="N136" s="105"/>
      <c r="O136" s="105"/>
      <c r="P136" s="105"/>
      <c r="Q136" s="105"/>
      <c r="R136" s="105"/>
      <c r="S136" s="105"/>
      <c r="T136" s="105"/>
      <c r="U136" s="105"/>
      <c r="V136" s="105"/>
      <c r="W136" s="105"/>
      <c r="X136" s="105"/>
      <c r="Y136" s="105"/>
      <c r="Z136" s="105"/>
      <c r="AA136" s="105"/>
      <c r="AB136" s="105"/>
      <c r="AC136" s="105"/>
      <c r="AD136" s="101">
        <f t="shared" si="2"/>
        <v>0</v>
      </c>
      <c r="AE136" s="34"/>
      <c r="AF136" s="34"/>
      <c r="AG136" s="34"/>
      <c r="AH136" s="34"/>
      <c r="AI136" s="12"/>
      <c r="AJ136" s="12"/>
    </row>
    <row r="137" spans="1:36" s="59" customFormat="1" ht="14.25" customHeight="1">
      <c r="A137" s="76"/>
      <c r="B137" s="75"/>
      <c r="C137" s="107"/>
      <c r="D137" s="151"/>
      <c r="E137" s="128"/>
      <c r="F137" s="105"/>
      <c r="G137" s="105"/>
      <c r="H137" s="105"/>
      <c r="I137" s="105"/>
      <c r="J137" s="105"/>
      <c r="K137" s="105"/>
      <c r="L137" s="105"/>
      <c r="M137" s="105"/>
      <c r="N137" s="105"/>
      <c r="O137" s="105"/>
      <c r="P137" s="105"/>
      <c r="Q137" s="105"/>
      <c r="R137" s="105"/>
      <c r="S137" s="105"/>
      <c r="T137" s="105"/>
      <c r="U137" s="105"/>
      <c r="V137" s="105"/>
      <c r="W137" s="105"/>
      <c r="X137" s="105"/>
      <c r="Y137" s="105"/>
      <c r="Z137" s="105"/>
      <c r="AA137" s="105"/>
      <c r="AB137" s="105"/>
      <c r="AC137" s="105"/>
      <c r="AD137" s="101">
        <f t="shared" si="2"/>
        <v>0</v>
      </c>
      <c r="AE137" s="34"/>
      <c r="AF137" s="34"/>
      <c r="AG137" s="34"/>
      <c r="AH137" s="34"/>
      <c r="AI137" s="12"/>
      <c r="AJ137" s="12"/>
    </row>
    <row r="138" spans="1:36" s="59" customFormat="1" ht="14.25" customHeight="1">
      <c r="A138" s="32"/>
      <c r="B138" s="75"/>
      <c r="C138" s="115"/>
      <c r="D138" s="165"/>
      <c r="E138" s="128"/>
      <c r="F138" s="105"/>
      <c r="G138" s="105"/>
      <c r="H138" s="105"/>
      <c r="I138" s="105"/>
      <c r="J138" s="105"/>
      <c r="K138" s="105"/>
      <c r="L138" s="105"/>
      <c r="M138" s="105"/>
      <c r="N138" s="105"/>
      <c r="O138" s="105"/>
      <c r="P138" s="105"/>
      <c r="Q138" s="105"/>
      <c r="R138" s="105"/>
      <c r="S138" s="105"/>
      <c r="T138" s="105"/>
      <c r="U138" s="105"/>
      <c r="V138" s="105"/>
      <c r="W138" s="105"/>
      <c r="X138" s="105"/>
      <c r="Y138" s="105"/>
      <c r="Z138" s="105"/>
      <c r="AA138" s="105"/>
      <c r="AB138" s="105"/>
      <c r="AC138" s="105"/>
      <c r="AD138" s="101">
        <f t="shared" si="2"/>
        <v>0</v>
      </c>
      <c r="AE138" s="34"/>
      <c r="AF138" s="34"/>
      <c r="AG138" s="34"/>
      <c r="AH138" s="34"/>
      <c r="AI138" s="12"/>
      <c r="AJ138" s="12"/>
    </row>
    <row r="139" spans="1:36" s="59" customFormat="1" ht="14.25" customHeight="1">
      <c r="A139" s="32"/>
      <c r="B139" s="75"/>
      <c r="C139" s="115"/>
      <c r="D139" s="165"/>
      <c r="E139" s="128"/>
      <c r="F139" s="105"/>
      <c r="G139" s="105"/>
      <c r="H139" s="105"/>
      <c r="I139" s="105"/>
      <c r="J139" s="105"/>
      <c r="K139" s="105"/>
      <c r="L139" s="105"/>
      <c r="M139" s="105"/>
      <c r="N139" s="105"/>
      <c r="O139" s="105"/>
      <c r="P139" s="105"/>
      <c r="Q139" s="105"/>
      <c r="R139" s="105"/>
      <c r="S139" s="105"/>
      <c r="T139" s="105"/>
      <c r="U139" s="105"/>
      <c r="V139" s="105"/>
      <c r="W139" s="105"/>
      <c r="X139" s="105"/>
      <c r="Y139" s="105"/>
      <c r="Z139" s="105"/>
      <c r="AA139" s="105"/>
      <c r="AB139" s="105"/>
      <c r="AC139" s="105"/>
      <c r="AD139" s="101">
        <f t="shared" si="2"/>
        <v>0</v>
      </c>
      <c r="AE139" s="34"/>
      <c r="AF139" s="34"/>
      <c r="AG139" s="34"/>
      <c r="AH139" s="34"/>
      <c r="AI139" s="12"/>
      <c r="AJ139" s="12"/>
    </row>
    <row r="140" spans="1:36" s="59" customFormat="1" ht="14.25" customHeight="1">
      <c r="A140" s="32"/>
      <c r="B140" s="75"/>
      <c r="C140" s="115"/>
      <c r="D140" s="165"/>
      <c r="E140" s="128"/>
      <c r="F140" s="105"/>
      <c r="G140" s="105"/>
      <c r="H140" s="105"/>
      <c r="I140" s="105"/>
      <c r="J140" s="105"/>
      <c r="K140" s="105"/>
      <c r="L140" s="105"/>
      <c r="M140" s="105"/>
      <c r="N140" s="105"/>
      <c r="O140" s="105"/>
      <c r="P140" s="105"/>
      <c r="Q140" s="105"/>
      <c r="R140" s="105"/>
      <c r="S140" s="105"/>
      <c r="T140" s="105"/>
      <c r="U140" s="105"/>
      <c r="V140" s="105"/>
      <c r="W140" s="105"/>
      <c r="X140" s="105"/>
      <c r="Y140" s="105"/>
      <c r="Z140" s="105"/>
      <c r="AA140" s="105"/>
      <c r="AB140" s="105"/>
      <c r="AC140" s="105"/>
      <c r="AD140" s="101">
        <f t="shared" si="2"/>
        <v>0</v>
      </c>
      <c r="AE140" s="34"/>
      <c r="AF140" s="34"/>
      <c r="AG140" s="34"/>
      <c r="AH140" s="34"/>
      <c r="AI140" s="12"/>
      <c r="AJ140" s="12"/>
    </row>
    <row r="141" spans="1:36" s="59" customFormat="1" ht="14.25" customHeight="1">
      <c r="A141" s="32"/>
      <c r="B141" s="75"/>
      <c r="C141" s="113"/>
      <c r="D141" s="151"/>
      <c r="E141" s="128"/>
      <c r="F141" s="105"/>
      <c r="G141" s="105"/>
      <c r="H141" s="105"/>
      <c r="I141" s="105"/>
      <c r="J141" s="105"/>
      <c r="K141" s="105"/>
      <c r="L141" s="105"/>
      <c r="M141" s="105"/>
      <c r="N141" s="105"/>
      <c r="O141" s="105"/>
      <c r="P141" s="105"/>
      <c r="Q141" s="105"/>
      <c r="R141" s="105"/>
      <c r="S141" s="105"/>
      <c r="T141" s="105"/>
      <c r="U141" s="105"/>
      <c r="V141" s="105"/>
      <c r="W141" s="105"/>
      <c r="X141" s="105"/>
      <c r="Y141" s="105"/>
      <c r="Z141" s="105"/>
      <c r="AA141" s="105"/>
      <c r="AB141" s="105"/>
      <c r="AC141" s="105"/>
      <c r="AD141" s="101">
        <f t="shared" si="2"/>
        <v>0</v>
      </c>
      <c r="AE141" s="34"/>
      <c r="AF141" s="34"/>
      <c r="AG141" s="34"/>
      <c r="AH141" s="34"/>
      <c r="AI141" s="12"/>
      <c r="AJ141" s="12"/>
    </row>
    <row r="142" spans="1:36" s="59" customFormat="1" ht="14.25" customHeight="1">
      <c r="A142" s="32"/>
      <c r="B142" s="75"/>
      <c r="C142" s="115"/>
      <c r="D142" s="165"/>
      <c r="E142" s="128"/>
      <c r="F142" s="105"/>
      <c r="G142" s="105"/>
      <c r="H142" s="105"/>
      <c r="I142" s="105"/>
      <c r="J142" s="105"/>
      <c r="K142" s="105"/>
      <c r="L142" s="105"/>
      <c r="M142" s="105"/>
      <c r="N142" s="105"/>
      <c r="O142" s="105"/>
      <c r="P142" s="105"/>
      <c r="Q142" s="105"/>
      <c r="R142" s="105"/>
      <c r="S142" s="105"/>
      <c r="T142" s="105"/>
      <c r="U142" s="105"/>
      <c r="V142" s="105"/>
      <c r="W142" s="105"/>
      <c r="X142" s="105"/>
      <c r="Y142" s="105"/>
      <c r="Z142" s="105"/>
      <c r="AA142" s="105"/>
      <c r="AB142" s="105"/>
      <c r="AC142" s="105"/>
      <c r="AD142" s="101">
        <f t="shared" si="2"/>
        <v>0</v>
      </c>
      <c r="AE142" s="34"/>
      <c r="AF142" s="34"/>
      <c r="AG142" s="34"/>
      <c r="AH142" s="34"/>
      <c r="AI142" s="12"/>
      <c r="AJ142" s="12"/>
    </row>
    <row r="143" spans="1:36" s="59" customFormat="1" ht="14.25" customHeight="1">
      <c r="A143" s="32"/>
      <c r="B143" s="75"/>
      <c r="C143" s="115"/>
      <c r="D143" s="165"/>
      <c r="E143" s="128"/>
      <c r="F143" s="105"/>
      <c r="G143" s="105"/>
      <c r="H143" s="105"/>
      <c r="I143" s="105"/>
      <c r="J143" s="105"/>
      <c r="K143" s="105"/>
      <c r="L143" s="105"/>
      <c r="M143" s="105"/>
      <c r="N143" s="105"/>
      <c r="O143" s="105"/>
      <c r="P143" s="105"/>
      <c r="Q143" s="105"/>
      <c r="R143" s="105"/>
      <c r="S143" s="105"/>
      <c r="T143" s="105"/>
      <c r="U143" s="105"/>
      <c r="V143" s="105"/>
      <c r="W143" s="105"/>
      <c r="X143" s="105"/>
      <c r="Y143" s="105"/>
      <c r="Z143" s="105"/>
      <c r="AA143" s="105"/>
      <c r="AB143" s="105"/>
      <c r="AC143" s="105"/>
      <c r="AD143" s="101">
        <f t="shared" si="2"/>
        <v>0</v>
      </c>
      <c r="AE143" s="34"/>
      <c r="AF143" s="34"/>
      <c r="AG143" s="34"/>
      <c r="AH143" s="34"/>
      <c r="AI143" s="12"/>
      <c r="AJ143" s="12"/>
    </row>
    <row r="144" spans="1:36" s="59" customFormat="1" ht="14.25" customHeight="1">
      <c r="A144" s="32"/>
      <c r="B144" s="75"/>
      <c r="C144" s="113"/>
      <c r="D144" s="151"/>
      <c r="E144" s="128"/>
      <c r="F144" s="105"/>
      <c r="G144" s="105"/>
      <c r="H144" s="105"/>
      <c r="I144" s="105"/>
      <c r="J144" s="105"/>
      <c r="K144" s="105"/>
      <c r="L144" s="105"/>
      <c r="M144" s="105"/>
      <c r="N144" s="105"/>
      <c r="O144" s="105"/>
      <c r="P144" s="105"/>
      <c r="Q144" s="105"/>
      <c r="R144" s="105"/>
      <c r="S144" s="105"/>
      <c r="T144" s="105"/>
      <c r="U144" s="105"/>
      <c r="V144" s="105"/>
      <c r="W144" s="105"/>
      <c r="X144" s="105"/>
      <c r="Y144" s="105"/>
      <c r="Z144" s="105"/>
      <c r="AA144" s="105"/>
      <c r="AB144" s="105"/>
      <c r="AC144" s="105"/>
      <c r="AD144" s="101">
        <f t="shared" si="2"/>
        <v>0</v>
      </c>
      <c r="AE144" s="34"/>
      <c r="AF144" s="34"/>
      <c r="AG144" s="34"/>
      <c r="AH144" s="34"/>
      <c r="AI144" s="12"/>
      <c r="AJ144" s="12"/>
    </row>
    <row r="145" spans="1:36" s="59" customFormat="1" ht="14.25" customHeight="1">
      <c r="A145" s="32"/>
      <c r="B145" s="75"/>
      <c r="C145" s="113"/>
      <c r="D145" s="151"/>
      <c r="E145" s="128"/>
      <c r="F145" s="105"/>
      <c r="G145" s="105"/>
      <c r="H145" s="105"/>
      <c r="I145" s="105"/>
      <c r="J145" s="105"/>
      <c r="K145" s="105"/>
      <c r="L145" s="105"/>
      <c r="M145" s="105"/>
      <c r="N145" s="105"/>
      <c r="O145" s="105"/>
      <c r="P145" s="105"/>
      <c r="Q145" s="105"/>
      <c r="R145" s="105"/>
      <c r="S145" s="105"/>
      <c r="T145" s="105"/>
      <c r="U145" s="105"/>
      <c r="V145" s="105"/>
      <c r="W145" s="105"/>
      <c r="X145" s="105"/>
      <c r="Y145" s="105"/>
      <c r="Z145" s="105"/>
      <c r="AA145" s="105"/>
      <c r="AB145" s="105"/>
      <c r="AC145" s="105"/>
      <c r="AD145" s="101">
        <f t="shared" si="2"/>
        <v>0</v>
      </c>
      <c r="AE145" s="34"/>
      <c r="AF145" s="34"/>
      <c r="AG145" s="34"/>
      <c r="AH145" s="34"/>
      <c r="AI145" s="12"/>
      <c r="AJ145" s="12"/>
    </row>
    <row r="146" spans="1:36" s="59" customFormat="1" ht="14.25" customHeight="1">
      <c r="A146" s="32"/>
      <c r="B146" s="75"/>
      <c r="C146" s="113"/>
      <c r="D146" s="151"/>
      <c r="E146" s="128"/>
      <c r="F146" s="105"/>
      <c r="G146" s="105"/>
      <c r="H146" s="105"/>
      <c r="I146" s="105"/>
      <c r="J146" s="105"/>
      <c r="K146" s="105"/>
      <c r="L146" s="105"/>
      <c r="M146" s="105"/>
      <c r="N146" s="105"/>
      <c r="O146" s="105"/>
      <c r="P146" s="105"/>
      <c r="Q146" s="105"/>
      <c r="R146" s="105"/>
      <c r="S146" s="105"/>
      <c r="T146" s="105"/>
      <c r="U146" s="105"/>
      <c r="V146" s="105"/>
      <c r="W146" s="105"/>
      <c r="X146" s="105"/>
      <c r="Y146" s="105"/>
      <c r="Z146" s="105"/>
      <c r="AA146" s="105"/>
      <c r="AB146" s="105"/>
      <c r="AC146" s="105"/>
      <c r="AD146" s="101">
        <f t="shared" si="2"/>
        <v>0</v>
      </c>
      <c r="AE146" s="34"/>
      <c r="AF146" s="34"/>
      <c r="AG146" s="34"/>
      <c r="AH146" s="34"/>
      <c r="AI146" s="12"/>
      <c r="AJ146" s="12"/>
    </row>
    <row r="147" spans="1:36" s="59" customFormat="1" ht="14.25" customHeight="1">
      <c r="A147" s="32"/>
      <c r="B147" s="75"/>
      <c r="C147" s="113"/>
      <c r="D147" s="151"/>
      <c r="E147" s="128"/>
      <c r="F147" s="105"/>
      <c r="G147" s="105"/>
      <c r="H147" s="105"/>
      <c r="I147" s="105"/>
      <c r="J147" s="105"/>
      <c r="K147" s="105"/>
      <c r="L147" s="105"/>
      <c r="M147" s="105"/>
      <c r="N147" s="105"/>
      <c r="O147" s="105"/>
      <c r="P147" s="105"/>
      <c r="Q147" s="105"/>
      <c r="R147" s="105"/>
      <c r="S147" s="105"/>
      <c r="T147" s="105"/>
      <c r="U147" s="105"/>
      <c r="V147" s="105"/>
      <c r="W147" s="105"/>
      <c r="X147" s="105"/>
      <c r="Y147" s="105"/>
      <c r="Z147" s="105"/>
      <c r="AA147" s="105"/>
      <c r="AB147" s="105"/>
      <c r="AC147" s="105"/>
      <c r="AD147" s="101">
        <f t="shared" si="2"/>
        <v>0</v>
      </c>
      <c r="AE147" s="34"/>
      <c r="AF147" s="34"/>
      <c r="AG147" s="34"/>
      <c r="AH147" s="34"/>
      <c r="AI147" s="12"/>
      <c r="AJ147" s="12"/>
    </row>
    <row r="148" spans="1:36" s="59" customFormat="1" ht="14.25" customHeight="1">
      <c r="A148" s="32"/>
      <c r="B148" s="75"/>
      <c r="C148" s="116"/>
      <c r="D148" s="166"/>
      <c r="E148" s="128"/>
      <c r="F148" s="105"/>
      <c r="G148" s="105"/>
      <c r="H148" s="105"/>
      <c r="I148" s="105"/>
      <c r="J148" s="105"/>
      <c r="K148" s="105"/>
      <c r="L148" s="105"/>
      <c r="M148" s="105"/>
      <c r="N148" s="105"/>
      <c r="O148" s="105"/>
      <c r="P148" s="105"/>
      <c r="Q148" s="105"/>
      <c r="R148" s="105"/>
      <c r="S148" s="105"/>
      <c r="T148" s="105"/>
      <c r="U148" s="105"/>
      <c r="V148" s="105"/>
      <c r="W148" s="105"/>
      <c r="X148" s="105"/>
      <c r="Y148" s="105"/>
      <c r="Z148" s="105"/>
      <c r="AA148" s="105"/>
      <c r="AB148" s="105"/>
      <c r="AC148" s="105"/>
      <c r="AD148" s="101">
        <f t="shared" si="2"/>
        <v>0</v>
      </c>
      <c r="AE148" s="34"/>
      <c r="AF148" s="34"/>
      <c r="AG148" s="34"/>
      <c r="AH148" s="34"/>
      <c r="AI148" s="12"/>
      <c r="AJ148" s="12"/>
    </row>
    <row r="149" spans="1:36" s="59" customFormat="1" ht="14.25" customHeight="1">
      <c r="A149" s="32"/>
      <c r="B149" s="76"/>
      <c r="C149" s="114"/>
      <c r="D149" s="162"/>
      <c r="E149" s="128"/>
      <c r="F149" s="105"/>
      <c r="G149" s="105"/>
      <c r="H149" s="105"/>
      <c r="I149" s="105"/>
      <c r="J149" s="105"/>
      <c r="K149" s="105"/>
      <c r="L149" s="105"/>
      <c r="M149" s="105"/>
      <c r="N149" s="105"/>
      <c r="O149" s="105"/>
      <c r="P149" s="105"/>
      <c r="Q149" s="105"/>
      <c r="R149" s="105"/>
      <c r="S149" s="105"/>
      <c r="T149" s="105"/>
      <c r="U149" s="105"/>
      <c r="V149" s="105"/>
      <c r="W149" s="105"/>
      <c r="X149" s="105"/>
      <c r="Y149" s="105"/>
      <c r="Z149" s="105"/>
      <c r="AA149" s="105"/>
      <c r="AB149" s="105"/>
      <c r="AC149" s="105"/>
      <c r="AD149" s="101">
        <f t="shared" si="2"/>
        <v>0</v>
      </c>
      <c r="AE149" s="34"/>
      <c r="AF149" s="34"/>
      <c r="AG149" s="34"/>
      <c r="AH149" s="34"/>
      <c r="AI149" s="12"/>
      <c r="AJ149" s="12"/>
    </row>
    <row r="150" spans="1:36" s="59" customFormat="1" ht="14.25" customHeight="1">
      <c r="A150" s="32"/>
      <c r="B150" s="76"/>
      <c r="C150" s="114"/>
      <c r="D150" s="162"/>
      <c r="E150" s="128"/>
      <c r="F150" s="105"/>
      <c r="G150" s="105"/>
      <c r="H150" s="105"/>
      <c r="I150" s="105"/>
      <c r="J150" s="105"/>
      <c r="K150" s="105"/>
      <c r="L150" s="105"/>
      <c r="M150" s="105"/>
      <c r="N150" s="105"/>
      <c r="O150" s="105"/>
      <c r="P150" s="105"/>
      <c r="Q150" s="105"/>
      <c r="R150" s="105"/>
      <c r="S150" s="105"/>
      <c r="T150" s="105"/>
      <c r="U150" s="105"/>
      <c r="V150" s="105"/>
      <c r="W150" s="105"/>
      <c r="X150" s="105"/>
      <c r="Y150" s="105"/>
      <c r="Z150" s="105"/>
      <c r="AA150" s="105"/>
      <c r="AB150" s="105"/>
      <c r="AC150" s="105"/>
      <c r="AD150" s="101">
        <f t="shared" si="2"/>
        <v>0</v>
      </c>
      <c r="AE150" s="34"/>
      <c r="AF150" s="34"/>
      <c r="AG150" s="34"/>
      <c r="AH150" s="34"/>
      <c r="AI150" s="12"/>
      <c r="AJ150" s="12"/>
    </row>
    <row r="151" spans="1:36" s="59" customFormat="1" ht="14.25" customHeight="1">
      <c r="A151" s="32"/>
      <c r="B151" s="76"/>
      <c r="C151" s="114"/>
      <c r="D151" s="162"/>
      <c r="E151" s="128"/>
      <c r="F151" s="105"/>
      <c r="G151" s="105"/>
      <c r="H151" s="105"/>
      <c r="I151" s="105"/>
      <c r="J151" s="105"/>
      <c r="K151" s="105"/>
      <c r="L151" s="105"/>
      <c r="M151" s="105"/>
      <c r="N151" s="105"/>
      <c r="O151" s="105"/>
      <c r="P151" s="105"/>
      <c r="Q151" s="105"/>
      <c r="R151" s="105"/>
      <c r="S151" s="105"/>
      <c r="T151" s="105"/>
      <c r="U151" s="105"/>
      <c r="V151" s="105"/>
      <c r="W151" s="105"/>
      <c r="X151" s="105"/>
      <c r="Y151" s="105"/>
      <c r="Z151" s="105"/>
      <c r="AA151" s="105"/>
      <c r="AB151" s="105"/>
      <c r="AC151" s="105"/>
      <c r="AD151" s="101">
        <f t="shared" si="2"/>
        <v>0</v>
      </c>
      <c r="AE151" s="34"/>
      <c r="AF151" s="34"/>
      <c r="AG151" s="34"/>
      <c r="AH151" s="34"/>
      <c r="AI151" s="12"/>
      <c r="AJ151" s="12"/>
    </row>
    <row r="152" spans="1:36" s="59" customFormat="1" ht="14.25" customHeight="1">
      <c r="A152" s="32"/>
      <c r="B152" s="76"/>
      <c r="C152" s="114"/>
      <c r="D152" s="162"/>
      <c r="E152" s="128"/>
      <c r="F152" s="105"/>
      <c r="G152" s="105"/>
      <c r="H152" s="105"/>
      <c r="I152" s="105"/>
      <c r="J152" s="105"/>
      <c r="K152" s="105"/>
      <c r="L152" s="105"/>
      <c r="M152" s="105"/>
      <c r="N152" s="105"/>
      <c r="O152" s="105"/>
      <c r="P152" s="105"/>
      <c r="Q152" s="105"/>
      <c r="R152" s="105"/>
      <c r="S152" s="105"/>
      <c r="T152" s="105"/>
      <c r="U152" s="105"/>
      <c r="V152" s="105"/>
      <c r="W152" s="105"/>
      <c r="X152" s="105"/>
      <c r="Y152" s="105"/>
      <c r="Z152" s="105"/>
      <c r="AA152" s="105"/>
      <c r="AB152" s="105"/>
      <c r="AC152" s="105"/>
      <c r="AD152" s="101">
        <f t="shared" si="2"/>
        <v>0</v>
      </c>
      <c r="AE152" s="34"/>
      <c r="AF152" s="34"/>
      <c r="AG152" s="34"/>
      <c r="AH152" s="34"/>
      <c r="AI152" s="12"/>
      <c r="AJ152" s="12"/>
    </row>
    <row r="153" spans="1:36" s="59" customFormat="1" ht="14.25" customHeight="1">
      <c r="A153" s="32"/>
      <c r="B153" s="76"/>
      <c r="C153" s="114"/>
      <c r="D153" s="162"/>
      <c r="E153" s="128"/>
      <c r="F153" s="105"/>
      <c r="G153" s="105"/>
      <c r="H153" s="105"/>
      <c r="I153" s="105"/>
      <c r="J153" s="105"/>
      <c r="K153" s="105"/>
      <c r="L153" s="105"/>
      <c r="M153" s="105"/>
      <c r="N153" s="105"/>
      <c r="O153" s="105"/>
      <c r="P153" s="105"/>
      <c r="Q153" s="105"/>
      <c r="R153" s="105"/>
      <c r="S153" s="105"/>
      <c r="T153" s="105"/>
      <c r="U153" s="105"/>
      <c r="V153" s="105"/>
      <c r="W153" s="105"/>
      <c r="X153" s="105"/>
      <c r="Y153" s="105"/>
      <c r="Z153" s="105"/>
      <c r="AA153" s="105"/>
      <c r="AB153" s="105"/>
      <c r="AC153" s="105"/>
      <c r="AD153" s="101">
        <f t="shared" si="2"/>
        <v>0</v>
      </c>
      <c r="AE153" s="34"/>
      <c r="AF153" s="34"/>
      <c r="AG153" s="34"/>
      <c r="AH153" s="34"/>
      <c r="AI153" s="12"/>
      <c r="AJ153" s="12"/>
    </row>
    <row r="154" spans="1:36" s="59" customFormat="1" ht="14.25" customHeight="1">
      <c r="A154" s="76"/>
      <c r="B154" s="76"/>
      <c r="C154" s="117"/>
      <c r="D154" s="162"/>
      <c r="E154" s="128"/>
      <c r="F154" s="105"/>
      <c r="G154" s="105"/>
      <c r="H154" s="105"/>
      <c r="I154" s="105"/>
      <c r="J154" s="105"/>
      <c r="K154" s="105"/>
      <c r="L154" s="105"/>
      <c r="M154" s="105"/>
      <c r="N154" s="105"/>
      <c r="O154" s="105"/>
      <c r="P154" s="105"/>
      <c r="Q154" s="105"/>
      <c r="R154" s="105"/>
      <c r="S154" s="105"/>
      <c r="T154" s="105"/>
      <c r="U154" s="105"/>
      <c r="V154" s="105"/>
      <c r="W154" s="105"/>
      <c r="X154" s="105"/>
      <c r="Y154" s="105"/>
      <c r="Z154" s="105"/>
      <c r="AA154" s="105"/>
      <c r="AB154" s="105"/>
      <c r="AC154" s="105"/>
      <c r="AD154" s="101">
        <f t="shared" si="2"/>
        <v>0</v>
      </c>
      <c r="AE154" s="34"/>
      <c r="AF154" s="34"/>
      <c r="AG154" s="34"/>
      <c r="AH154" s="34"/>
      <c r="AI154" s="12"/>
      <c r="AJ154" s="12"/>
    </row>
    <row r="155" spans="1:36" s="59" customFormat="1" ht="14.25" customHeight="1">
      <c r="A155" s="32"/>
      <c r="B155" s="32"/>
      <c r="C155" s="114"/>
      <c r="D155" s="162"/>
      <c r="E155" s="128"/>
      <c r="F155" s="105"/>
      <c r="G155" s="105"/>
      <c r="H155" s="105"/>
      <c r="I155" s="105"/>
      <c r="J155" s="105"/>
      <c r="K155" s="105"/>
      <c r="L155" s="105"/>
      <c r="M155" s="105"/>
      <c r="N155" s="105"/>
      <c r="O155" s="105"/>
      <c r="P155" s="105"/>
      <c r="Q155" s="105"/>
      <c r="R155" s="105"/>
      <c r="S155" s="105"/>
      <c r="T155" s="105"/>
      <c r="U155" s="105"/>
      <c r="V155" s="105"/>
      <c r="W155" s="105"/>
      <c r="X155" s="105"/>
      <c r="Y155" s="105"/>
      <c r="Z155" s="105"/>
      <c r="AA155" s="105"/>
      <c r="AB155" s="105"/>
      <c r="AC155" s="105"/>
      <c r="AD155" s="101">
        <f t="shared" si="2"/>
        <v>0</v>
      </c>
      <c r="AE155" s="34"/>
      <c r="AF155" s="34"/>
      <c r="AG155" s="34"/>
      <c r="AH155" s="34"/>
      <c r="AI155" s="12"/>
      <c r="AJ155" s="12"/>
    </row>
    <row r="156" spans="1:36" s="59" customFormat="1" ht="14.25" customHeight="1">
      <c r="A156" s="32"/>
      <c r="B156" s="32"/>
      <c r="C156" s="114"/>
      <c r="D156" s="162"/>
      <c r="E156" s="128"/>
      <c r="F156" s="105"/>
      <c r="G156" s="105"/>
      <c r="H156" s="105"/>
      <c r="I156" s="105"/>
      <c r="J156" s="105"/>
      <c r="K156" s="105"/>
      <c r="L156" s="105"/>
      <c r="M156" s="105"/>
      <c r="N156" s="105"/>
      <c r="O156" s="105"/>
      <c r="P156" s="105"/>
      <c r="Q156" s="105"/>
      <c r="R156" s="105"/>
      <c r="S156" s="105"/>
      <c r="T156" s="105"/>
      <c r="U156" s="105"/>
      <c r="V156" s="105"/>
      <c r="W156" s="105"/>
      <c r="X156" s="105"/>
      <c r="Y156" s="105"/>
      <c r="Z156" s="105"/>
      <c r="AA156" s="105"/>
      <c r="AB156" s="105"/>
      <c r="AC156" s="105"/>
      <c r="AD156" s="101">
        <f t="shared" si="2"/>
        <v>0</v>
      </c>
      <c r="AE156" s="34"/>
      <c r="AF156" s="34"/>
      <c r="AG156" s="34"/>
      <c r="AH156" s="34"/>
      <c r="AI156" s="12"/>
      <c r="AJ156" s="12"/>
    </row>
    <row r="157" spans="1:36" s="59" customFormat="1" ht="14.25" customHeight="1">
      <c r="A157" s="32"/>
      <c r="B157" s="32"/>
      <c r="C157" s="114"/>
      <c r="D157" s="162"/>
      <c r="E157" s="128"/>
      <c r="F157" s="105"/>
      <c r="G157" s="105"/>
      <c r="H157" s="105"/>
      <c r="I157" s="105"/>
      <c r="J157" s="105"/>
      <c r="K157" s="105"/>
      <c r="L157" s="105"/>
      <c r="M157" s="105"/>
      <c r="N157" s="105"/>
      <c r="O157" s="105"/>
      <c r="P157" s="105"/>
      <c r="Q157" s="105"/>
      <c r="R157" s="105"/>
      <c r="S157" s="105"/>
      <c r="T157" s="105"/>
      <c r="U157" s="105"/>
      <c r="V157" s="105"/>
      <c r="W157" s="105"/>
      <c r="X157" s="105"/>
      <c r="Y157" s="105"/>
      <c r="Z157" s="105"/>
      <c r="AA157" s="105"/>
      <c r="AB157" s="105"/>
      <c r="AC157" s="105"/>
      <c r="AD157" s="101">
        <f t="shared" si="2"/>
        <v>0</v>
      </c>
      <c r="AE157" s="34"/>
      <c r="AF157" s="34"/>
      <c r="AG157" s="34"/>
      <c r="AH157" s="34"/>
      <c r="AI157" s="12"/>
      <c r="AJ157" s="12"/>
    </row>
    <row r="158" spans="1:36" s="59" customFormat="1" ht="14.25" customHeight="1">
      <c r="A158" s="32"/>
      <c r="B158" s="32"/>
      <c r="C158" s="114"/>
      <c r="D158" s="162"/>
      <c r="E158" s="128"/>
      <c r="F158" s="105"/>
      <c r="G158" s="105"/>
      <c r="H158" s="105"/>
      <c r="I158" s="105"/>
      <c r="J158" s="105"/>
      <c r="K158" s="105"/>
      <c r="L158" s="105"/>
      <c r="M158" s="105"/>
      <c r="N158" s="105"/>
      <c r="O158" s="105"/>
      <c r="P158" s="105"/>
      <c r="Q158" s="105"/>
      <c r="R158" s="105"/>
      <c r="S158" s="105"/>
      <c r="T158" s="105"/>
      <c r="U158" s="105"/>
      <c r="V158" s="105"/>
      <c r="W158" s="105"/>
      <c r="X158" s="105"/>
      <c r="Y158" s="105"/>
      <c r="Z158" s="105"/>
      <c r="AA158" s="105"/>
      <c r="AB158" s="105"/>
      <c r="AC158" s="105"/>
      <c r="AD158" s="101">
        <f t="shared" si="2"/>
        <v>0</v>
      </c>
      <c r="AE158" s="34"/>
      <c r="AF158" s="34"/>
      <c r="AG158" s="34"/>
      <c r="AH158" s="34"/>
      <c r="AI158" s="12"/>
      <c r="AJ158" s="12"/>
    </row>
    <row r="159" spans="1:36" s="59" customFormat="1" ht="14.25" customHeight="1">
      <c r="A159" s="32"/>
      <c r="B159" s="32"/>
      <c r="C159" s="114"/>
      <c r="D159" s="162"/>
      <c r="E159" s="128"/>
      <c r="F159" s="105"/>
      <c r="G159" s="105"/>
      <c r="H159" s="105"/>
      <c r="I159" s="105"/>
      <c r="J159" s="105"/>
      <c r="K159" s="105"/>
      <c r="L159" s="105"/>
      <c r="M159" s="105"/>
      <c r="N159" s="105"/>
      <c r="O159" s="105"/>
      <c r="P159" s="105"/>
      <c r="Q159" s="105"/>
      <c r="R159" s="105"/>
      <c r="S159" s="105"/>
      <c r="T159" s="105"/>
      <c r="U159" s="105"/>
      <c r="V159" s="105"/>
      <c r="W159" s="105"/>
      <c r="X159" s="105"/>
      <c r="Y159" s="105"/>
      <c r="Z159" s="105"/>
      <c r="AA159" s="105"/>
      <c r="AB159" s="105"/>
      <c r="AC159" s="105"/>
      <c r="AD159" s="101">
        <f t="shared" si="2"/>
        <v>0</v>
      </c>
      <c r="AE159" s="34"/>
      <c r="AF159" s="34"/>
      <c r="AG159" s="34"/>
      <c r="AH159" s="34"/>
      <c r="AI159" s="12"/>
      <c r="AJ159" s="12"/>
    </row>
    <row r="160" spans="1:36" ht="14.25" customHeight="1">
      <c r="A160" s="32"/>
      <c r="B160" s="32"/>
      <c r="C160" s="114"/>
      <c r="D160" s="162"/>
      <c r="E160" s="128"/>
      <c r="F160" s="105"/>
      <c r="G160" s="105"/>
      <c r="H160" s="105"/>
      <c r="I160" s="105"/>
      <c r="J160" s="105"/>
      <c r="K160" s="105"/>
      <c r="L160" s="105"/>
      <c r="M160" s="105"/>
      <c r="N160" s="105"/>
      <c r="O160" s="105"/>
      <c r="P160" s="105"/>
      <c r="Q160" s="105"/>
      <c r="R160" s="105"/>
      <c r="S160" s="105"/>
      <c r="T160" s="105"/>
      <c r="U160" s="105"/>
      <c r="V160" s="105"/>
      <c r="W160" s="105"/>
      <c r="X160" s="105"/>
      <c r="Y160" s="105"/>
      <c r="Z160" s="105"/>
      <c r="AA160" s="105"/>
      <c r="AB160" s="105"/>
      <c r="AC160" s="105"/>
      <c r="AD160" s="101">
        <f t="shared" si="2"/>
        <v>0</v>
      </c>
      <c r="AE160" s="34"/>
      <c r="AF160" s="34"/>
      <c r="AG160" s="34"/>
      <c r="AH160" s="34"/>
    </row>
    <row r="161" spans="1:36" ht="14.25" customHeight="1">
      <c r="A161" s="32"/>
      <c r="B161" s="32"/>
      <c r="C161" s="114"/>
      <c r="D161" s="162"/>
      <c r="E161" s="128"/>
      <c r="F161" s="105"/>
      <c r="G161" s="105"/>
      <c r="H161" s="105"/>
      <c r="I161" s="105"/>
      <c r="J161" s="105"/>
      <c r="K161" s="105"/>
      <c r="L161" s="105"/>
      <c r="M161" s="105"/>
      <c r="N161" s="105"/>
      <c r="O161" s="105"/>
      <c r="P161" s="105"/>
      <c r="Q161" s="105"/>
      <c r="R161" s="105"/>
      <c r="S161" s="105"/>
      <c r="T161" s="105"/>
      <c r="U161" s="105"/>
      <c r="V161" s="105"/>
      <c r="W161" s="105"/>
      <c r="X161" s="105"/>
      <c r="Y161" s="105"/>
      <c r="Z161" s="105"/>
      <c r="AA161" s="105"/>
      <c r="AB161" s="105"/>
      <c r="AC161" s="105"/>
      <c r="AD161" s="101">
        <f t="shared" si="2"/>
        <v>0</v>
      </c>
      <c r="AE161" s="34"/>
      <c r="AF161" s="34"/>
      <c r="AG161" s="34"/>
      <c r="AH161" s="34"/>
    </row>
    <row r="162" spans="1:36" ht="14.25" customHeight="1">
      <c r="A162" s="32"/>
      <c r="B162" s="32"/>
      <c r="C162" s="114"/>
      <c r="D162" s="162"/>
      <c r="E162" s="128"/>
      <c r="F162" s="105"/>
      <c r="G162" s="105"/>
      <c r="H162" s="105"/>
      <c r="I162" s="105"/>
      <c r="J162" s="105"/>
      <c r="K162" s="105"/>
      <c r="L162" s="105"/>
      <c r="M162" s="105"/>
      <c r="N162" s="105"/>
      <c r="O162" s="105"/>
      <c r="P162" s="105"/>
      <c r="Q162" s="105"/>
      <c r="R162" s="105"/>
      <c r="S162" s="105"/>
      <c r="T162" s="105"/>
      <c r="U162" s="105"/>
      <c r="V162" s="105"/>
      <c r="W162" s="105"/>
      <c r="X162" s="105"/>
      <c r="Y162" s="105"/>
      <c r="Z162" s="105"/>
      <c r="AA162" s="105"/>
      <c r="AB162" s="105"/>
      <c r="AC162" s="105"/>
      <c r="AD162" s="101">
        <f t="shared" si="2"/>
        <v>0</v>
      </c>
      <c r="AE162" s="34"/>
      <c r="AF162" s="34"/>
      <c r="AG162" s="34"/>
      <c r="AH162" s="34"/>
    </row>
    <row r="163" spans="1:36" ht="14.25" customHeight="1">
      <c r="A163" s="32"/>
      <c r="B163" s="32"/>
      <c r="C163" s="114"/>
      <c r="D163" s="162"/>
      <c r="E163" s="128"/>
      <c r="F163" s="105"/>
      <c r="G163" s="105"/>
      <c r="H163" s="105"/>
      <c r="I163" s="105"/>
      <c r="J163" s="105"/>
      <c r="K163" s="105"/>
      <c r="L163" s="105"/>
      <c r="M163" s="105"/>
      <c r="N163" s="105"/>
      <c r="O163" s="105"/>
      <c r="P163" s="105"/>
      <c r="Q163" s="105"/>
      <c r="R163" s="105"/>
      <c r="S163" s="105"/>
      <c r="T163" s="105"/>
      <c r="U163" s="105"/>
      <c r="V163" s="105"/>
      <c r="W163" s="105"/>
      <c r="X163" s="105"/>
      <c r="Y163" s="105"/>
      <c r="Z163" s="105"/>
      <c r="AA163" s="105"/>
      <c r="AB163" s="105"/>
      <c r="AC163" s="105"/>
      <c r="AD163" s="101">
        <f t="shared" si="2"/>
        <v>0</v>
      </c>
      <c r="AE163" s="34"/>
      <c r="AF163" s="34"/>
      <c r="AG163" s="34"/>
      <c r="AH163" s="34"/>
    </row>
    <row r="164" spans="1:36" ht="14.25" customHeight="1" thickBot="1">
      <c r="A164" s="32"/>
      <c r="B164" s="32"/>
      <c r="C164" s="114"/>
      <c r="D164" s="162"/>
      <c r="E164" s="128"/>
      <c r="F164" s="105"/>
      <c r="G164" s="105"/>
      <c r="H164" s="105"/>
      <c r="I164" s="105"/>
      <c r="J164" s="105"/>
      <c r="K164" s="105"/>
      <c r="L164" s="105"/>
      <c r="M164" s="105"/>
      <c r="N164" s="105"/>
      <c r="O164" s="105"/>
      <c r="P164" s="105"/>
      <c r="Q164" s="105"/>
      <c r="R164" s="105"/>
      <c r="S164" s="105"/>
      <c r="T164" s="105"/>
      <c r="U164" s="105"/>
      <c r="V164" s="105"/>
      <c r="W164" s="105"/>
      <c r="X164" s="105"/>
      <c r="Y164" s="105"/>
      <c r="Z164" s="105"/>
      <c r="AA164" s="105"/>
      <c r="AB164" s="105"/>
      <c r="AC164" s="105"/>
      <c r="AD164" s="101">
        <f t="shared" si="2"/>
        <v>0</v>
      </c>
      <c r="AE164" s="34"/>
      <c r="AF164" s="34"/>
      <c r="AG164" s="34"/>
      <c r="AH164" s="34"/>
    </row>
    <row r="165" spans="1:36" s="59" customFormat="1" ht="14.25" customHeight="1" thickBot="1">
      <c r="A165" s="32"/>
      <c r="B165" s="79"/>
      <c r="C165" s="118"/>
      <c r="D165" s="167"/>
      <c r="E165" s="105"/>
      <c r="F165" s="105"/>
      <c r="G165" s="105"/>
      <c r="H165" s="105"/>
      <c r="I165" s="105"/>
      <c r="J165" s="105"/>
      <c r="K165" s="105"/>
      <c r="L165" s="105"/>
      <c r="M165" s="105"/>
      <c r="N165" s="105"/>
      <c r="O165" s="105"/>
      <c r="P165" s="105"/>
      <c r="Q165" s="105"/>
      <c r="R165" s="105"/>
      <c r="S165" s="105"/>
      <c r="T165" s="105"/>
      <c r="U165" s="105"/>
      <c r="V165" s="105"/>
      <c r="W165" s="105"/>
      <c r="X165" s="105"/>
      <c r="Y165" s="105"/>
      <c r="Z165" s="105"/>
      <c r="AA165" s="105"/>
      <c r="AB165" s="105"/>
      <c r="AC165" s="105"/>
      <c r="AD165" s="101">
        <f t="shared" si="2"/>
        <v>0</v>
      </c>
      <c r="AE165" s="34"/>
      <c r="AF165" s="34"/>
      <c r="AG165" s="34"/>
      <c r="AH165" s="34"/>
      <c r="AI165" s="12"/>
      <c r="AJ165" s="12"/>
    </row>
    <row r="166" spans="1:36" s="59" customFormat="1" ht="14.25" customHeight="1" thickBot="1">
      <c r="A166" s="32"/>
      <c r="B166" s="80"/>
      <c r="C166" s="119"/>
      <c r="D166" s="168"/>
      <c r="E166" s="105"/>
      <c r="F166" s="105"/>
      <c r="G166" s="105"/>
      <c r="H166" s="105"/>
      <c r="I166" s="105"/>
      <c r="J166" s="105"/>
      <c r="K166" s="105"/>
      <c r="L166" s="105"/>
      <c r="M166" s="105"/>
      <c r="N166" s="105"/>
      <c r="O166" s="105"/>
      <c r="P166" s="105"/>
      <c r="Q166" s="105"/>
      <c r="R166" s="105"/>
      <c r="S166" s="105"/>
      <c r="T166" s="105"/>
      <c r="U166" s="105"/>
      <c r="V166" s="105"/>
      <c r="W166" s="105"/>
      <c r="X166" s="105"/>
      <c r="Y166" s="105"/>
      <c r="Z166" s="105"/>
      <c r="AA166" s="105"/>
      <c r="AB166" s="105"/>
      <c r="AC166" s="105"/>
      <c r="AD166" s="101">
        <f t="shared" si="2"/>
        <v>0</v>
      </c>
      <c r="AE166" s="34"/>
      <c r="AF166" s="34"/>
      <c r="AG166" s="34"/>
      <c r="AH166" s="34"/>
      <c r="AI166" s="12"/>
      <c r="AJ166" s="12"/>
    </row>
    <row r="167" spans="1:36" s="59" customFormat="1" ht="14.25" customHeight="1" thickBot="1">
      <c r="A167" s="32"/>
      <c r="B167" s="80"/>
      <c r="C167" s="119"/>
      <c r="D167" s="168"/>
      <c r="E167" s="105"/>
      <c r="F167" s="105"/>
      <c r="G167" s="105"/>
      <c r="H167" s="105"/>
      <c r="I167" s="105"/>
      <c r="J167" s="105"/>
      <c r="K167" s="105"/>
      <c r="L167" s="105"/>
      <c r="M167" s="105"/>
      <c r="N167" s="105"/>
      <c r="O167" s="105"/>
      <c r="P167" s="105"/>
      <c r="Q167" s="105"/>
      <c r="R167" s="105"/>
      <c r="S167" s="105"/>
      <c r="T167" s="105"/>
      <c r="U167" s="105"/>
      <c r="V167" s="105"/>
      <c r="W167" s="105"/>
      <c r="X167" s="105"/>
      <c r="Y167" s="105"/>
      <c r="Z167" s="105"/>
      <c r="AA167" s="105"/>
      <c r="AB167" s="105"/>
      <c r="AC167" s="105"/>
      <c r="AD167" s="101">
        <f t="shared" si="2"/>
        <v>0</v>
      </c>
      <c r="AE167" s="34"/>
      <c r="AF167" s="34"/>
      <c r="AG167" s="34"/>
      <c r="AH167" s="34"/>
      <c r="AI167" s="12"/>
      <c r="AJ167" s="12"/>
    </row>
    <row r="168" spans="1:36" s="59" customFormat="1" ht="14.25" customHeight="1" thickBot="1">
      <c r="A168" s="32"/>
      <c r="B168" s="80"/>
      <c r="C168" s="119"/>
      <c r="D168" s="168"/>
      <c r="E168" s="105"/>
      <c r="F168" s="105"/>
      <c r="G168" s="105"/>
      <c r="H168" s="105"/>
      <c r="I168" s="105"/>
      <c r="J168" s="105"/>
      <c r="K168" s="105"/>
      <c r="L168" s="105"/>
      <c r="M168" s="105"/>
      <c r="N168" s="105"/>
      <c r="O168" s="105"/>
      <c r="P168" s="105"/>
      <c r="Q168" s="105"/>
      <c r="R168" s="105"/>
      <c r="S168" s="105"/>
      <c r="T168" s="105"/>
      <c r="U168" s="105"/>
      <c r="V168" s="105"/>
      <c r="W168" s="105"/>
      <c r="X168" s="105"/>
      <c r="Y168" s="105"/>
      <c r="Z168" s="105"/>
      <c r="AA168" s="105"/>
      <c r="AB168" s="105"/>
      <c r="AC168" s="105"/>
      <c r="AD168" s="101">
        <f t="shared" si="2"/>
        <v>0</v>
      </c>
      <c r="AE168" s="34"/>
      <c r="AF168" s="34"/>
      <c r="AG168" s="34"/>
      <c r="AH168" s="34"/>
      <c r="AI168" s="12"/>
      <c r="AJ168" s="12"/>
    </row>
    <row r="169" spans="1:36" s="59" customFormat="1" ht="14.25" customHeight="1" thickBot="1">
      <c r="A169" s="32"/>
      <c r="B169" s="80"/>
      <c r="C169" s="119"/>
      <c r="D169" s="168"/>
      <c r="E169" s="105"/>
      <c r="F169" s="105"/>
      <c r="G169" s="105"/>
      <c r="H169" s="105"/>
      <c r="I169" s="105"/>
      <c r="J169" s="105"/>
      <c r="K169" s="105"/>
      <c r="L169" s="105"/>
      <c r="M169" s="105"/>
      <c r="N169" s="105"/>
      <c r="O169" s="105"/>
      <c r="P169" s="105"/>
      <c r="Q169" s="105"/>
      <c r="R169" s="105"/>
      <c r="S169" s="105"/>
      <c r="T169" s="105"/>
      <c r="U169" s="105"/>
      <c r="V169" s="105"/>
      <c r="W169" s="105"/>
      <c r="X169" s="105"/>
      <c r="Y169" s="105"/>
      <c r="Z169" s="105"/>
      <c r="AA169" s="105"/>
      <c r="AB169" s="105"/>
      <c r="AC169" s="105"/>
      <c r="AD169" s="101">
        <f t="shared" si="2"/>
        <v>0</v>
      </c>
      <c r="AE169" s="34"/>
      <c r="AF169" s="34"/>
      <c r="AG169" s="34"/>
      <c r="AH169" s="34"/>
      <c r="AI169" s="12"/>
      <c r="AJ169" s="12"/>
    </row>
    <row r="170" spans="1:36" s="59" customFormat="1" ht="14.25" customHeight="1" thickBot="1">
      <c r="A170" s="32"/>
      <c r="B170" s="81"/>
      <c r="C170" s="119"/>
      <c r="D170" s="168"/>
      <c r="E170" s="105"/>
      <c r="F170" s="105"/>
      <c r="G170" s="105"/>
      <c r="H170" s="105"/>
      <c r="I170" s="105"/>
      <c r="J170" s="105"/>
      <c r="K170" s="105"/>
      <c r="L170" s="105"/>
      <c r="M170" s="105"/>
      <c r="N170" s="105"/>
      <c r="O170" s="105"/>
      <c r="P170" s="105"/>
      <c r="Q170" s="105"/>
      <c r="R170" s="105"/>
      <c r="S170" s="105"/>
      <c r="T170" s="105"/>
      <c r="U170" s="105"/>
      <c r="V170" s="105"/>
      <c r="W170" s="105"/>
      <c r="X170" s="105"/>
      <c r="Y170" s="105"/>
      <c r="Z170" s="105"/>
      <c r="AA170" s="105"/>
      <c r="AB170" s="105"/>
      <c r="AC170" s="105"/>
      <c r="AD170" s="101">
        <f t="shared" si="2"/>
        <v>0</v>
      </c>
      <c r="AE170" s="34"/>
      <c r="AF170" s="34"/>
      <c r="AG170" s="34"/>
      <c r="AH170" s="34"/>
      <c r="AI170" s="12"/>
      <c r="AJ170" s="12"/>
    </row>
    <row r="171" spans="1:36" s="59" customFormat="1" ht="14.25" customHeight="1" thickBot="1">
      <c r="A171" s="32"/>
      <c r="B171" s="81"/>
      <c r="C171" s="119"/>
      <c r="D171" s="168"/>
      <c r="E171" s="105"/>
      <c r="F171" s="105"/>
      <c r="G171" s="105"/>
      <c r="H171" s="105"/>
      <c r="I171" s="105"/>
      <c r="J171" s="105"/>
      <c r="K171" s="105"/>
      <c r="L171" s="105"/>
      <c r="M171" s="105"/>
      <c r="N171" s="105"/>
      <c r="O171" s="105"/>
      <c r="P171" s="105"/>
      <c r="Q171" s="105"/>
      <c r="R171" s="105"/>
      <c r="S171" s="105"/>
      <c r="T171" s="105"/>
      <c r="U171" s="105"/>
      <c r="V171" s="105"/>
      <c r="W171" s="105"/>
      <c r="X171" s="105"/>
      <c r="Y171" s="105"/>
      <c r="Z171" s="105"/>
      <c r="AA171" s="105"/>
      <c r="AB171" s="105"/>
      <c r="AC171" s="105"/>
      <c r="AD171" s="101">
        <f t="shared" si="2"/>
        <v>0</v>
      </c>
      <c r="AE171" s="34"/>
      <c r="AF171" s="34"/>
      <c r="AG171" s="34"/>
      <c r="AH171" s="34"/>
      <c r="AI171" s="12"/>
      <c r="AJ171" s="12"/>
    </row>
    <row r="172" spans="1:36" s="59" customFormat="1" ht="14.25" customHeight="1" thickBot="1">
      <c r="A172" s="32"/>
      <c r="B172" s="81"/>
      <c r="C172" s="119"/>
      <c r="D172" s="168"/>
      <c r="E172" s="105"/>
      <c r="F172" s="105"/>
      <c r="G172" s="105"/>
      <c r="H172" s="105"/>
      <c r="I172" s="105"/>
      <c r="J172" s="105"/>
      <c r="K172" s="105"/>
      <c r="L172" s="105"/>
      <c r="M172" s="105"/>
      <c r="N172" s="105"/>
      <c r="O172" s="105"/>
      <c r="P172" s="105"/>
      <c r="Q172" s="105"/>
      <c r="R172" s="105"/>
      <c r="S172" s="105"/>
      <c r="T172" s="105"/>
      <c r="U172" s="105"/>
      <c r="V172" s="105"/>
      <c r="W172" s="105"/>
      <c r="X172" s="105"/>
      <c r="Y172" s="105"/>
      <c r="Z172" s="105"/>
      <c r="AA172" s="105"/>
      <c r="AB172" s="105"/>
      <c r="AC172" s="105"/>
      <c r="AD172" s="101">
        <f t="shared" si="2"/>
        <v>0</v>
      </c>
      <c r="AE172" s="34"/>
      <c r="AF172" s="34"/>
      <c r="AG172" s="34"/>
      <c r="AH172" s="34"/>
      <c r="AI172" s="12"/>
      <c r="AJ172" s="12"/>
    </row>
    <row r="173" spans="1:36" s="59" customFormat="1" ht="14.25" customHeight="1" thickBot="1">
      <c r="A173" s="32"/>
      <c r="B173" s="81"/>
      <c r="C173" s="119"/>
      <c r="D173" s="168"/>
      <c r="E173" s="105"/>
      <c r="F173" s="105"/>
      <c r="G173" s="105"/>
      <c r="H173" s="105"/>
      <c r="I173" s="105"/>
      <c r="J173" s="105"/>
      <c r="K173" s="105"/>
      <c r="L173" s="105"/>
      <c r="M173" s="105"/>
      <c r="N173" s="105"/>
      <c r="O173" s="105"/>
      <c r="P173" s="105"/>
      <c r="Q173" s="105"/>
      <c r="R173" s="105"/>
      <c r="S173" s="105"/>
      <c r="T173" s="105"/>
      <c r="U173" s="105"/>
      <c r="V173" s="105"/>
      <c r="W173" s="105"/>
      <c r="X173" s="105"/>
      <c r="Y173" s="105"/>
      <c r="Z173" s="105"/>
      <c r="AA173" s="105"/>
      <c r="AB173" s="105"/>
      <c r="AC173" s="105"/>
      <c r="AD173" s="101">
        <f t="shared" si="2"/>
        <v>0</v>
      </c>
      <c r="AE173" s="34"/>
      <c r="AF173" s="34"/>
      <c r="AG173" s="34"/>
      <c r="AH173" s="34"/>
      <c r="AI173" s="12"/>
      <c r="AJ173" s="12"/>
    </row>
    <row r="174" spans="1:36" s="59" customFormat="1" ht="14.25" customHeight="1" thickBot="1">
      <c r="A174" s="32"/>
      <c r="B174" s="81"/>
      <c r="C174" s="119"/>
      <c r="D174" s="168"/>
      <c r="E174" s="105"/>
      <c r="F174" s="105"/>
      <c r="G174" s="105"/>
      <c r="H174" s="105"/>
      <c r="I174" s="105"/>
      <c r="J174" s="105"/>
      <c r="K174" s="105"/>
      <c r="L174" s="105"/>
      <c r="M174" s="105"/>
      <c r="N174" s="105"/>
      <c r="O174" s="105"/>
      <c r="P174" s="105"/>
      <c r="Q174" s="105"/>
      <c r="R174" s="105"/>
      <c r="S174" s="105"/>
      <c r="T174" s="105"/>
      <c r="U174" s="105"/>
      <c r="V174" s="105"/>
      <c r="W174" s="105"/>
      <c r="X174" s="105"/>
      <c r="Y174" s="105"/>
      <c r="Z174" s="105"/>
      <c r="AA174" s="105"/>
      <c r="AB174" s="105"/>
      <c r="AC174" s="105"/>
      <c r="AD174" s="101">
        <f t="shared" si="2"/>
        <v>0</v>
      </c>
      <c r="AE174" s="34"/>
      <c r="AF174" s="34"/>
      <c r="AG174" s="34"/>
      <c r="AH174" s="34"/>
      <c r="AI174" s="12"/>
      <c r="AJ174" s="12"/>
    </row>
    <row r="175" spans="1:36" s="59" customFormat="1" ht="14.25" customHeight="1" thickBot="1">
      <c r="A175" s="32"/>
      <c r="B175" s="81"/>
      <c r="C175" s="119"/>
      <c r="D175" s="168"/>
      <c r="E175" s="105"/>
      <c r="F175" s="105"/>
      <c r="G175" s="105"/>
      <c r="H175" s="105"/>
      <c r="I175" s="105"/>
      <c r="J175" s="105"/>
      <c r="K175" s="105"/>
      <c r="L175" s="105"/>
      <c r="M175" s="105"/>
      <c r="N175" s="105"/>
      <c r="O175" s="105"/>
      <c r="P175" s="105"/>
      <c r="Q175" s="105"/>
      <c r="R175" s="105"/>
      <c r="S175" s="105"/>
      <c r="T175" s="105"/>
      <c r="U175" s="105"/>
      <c r="V175" s="105"/>
      <c r="W175" s="105"/>
      <c r="X175" s="105"/>
      <c r="Y175" s="105"/>
      <c r="Z175" s="105"/>
      <c r="AA175" s="105"/>
      <c r="AB175" s="105"/>
      <c r="AC175" s="105"/>
      <c r="AD175" s="101">
        <f t="shared" si="2"/>
        <v>0</v>
      </c>
      <c r="AE175" s="34"/>
      <c r="AF175" s="34"/>
      <c r="AG175" s="34"/>
      <c r="AH175" s="34"/>
      <c r="AI175" s="12"/>
      <c r="AJ175" s="12"/>
    </row>
    <row r="176" spans="1:36" s="59" customFormat="1" ht="14.25" customHeight="1" thickBot="1">
      <c r="A176" s="32"/>
      <c r="B176" s="81"/>
      <c r="C176" s="119"/>
      <c r="D176" s="168"/>
      <c r="E176" s="105"/>
      <c r="F176" s="105"/>
      <c r="G176" s="105"/>
      <c r="H176" s="105"/>
      <c r="I176" s="105"/>
      <c r="J176" s="105"/>
      <c r="K176" s="105"/>
      <c r="L176" s="105"/>
      <c r="M176" s="105"/>
      <c r="N176" s="105"/>
      <c r="O176" s="105"/>
      <c r="P176" s="105"/>
      <c r="Q176" s="105"/>
      <c r="R176" s="105"/>
      <c r="S176" s="105"/>
      <c r="T176" s="105"/>
      <c r="U176" s="105"/>
      <c r="V176" s="105"/>
      <c r="W176" s="105"/>
      <c r="X176" s="105"/>
      <c r="Y176" s="105"/>
      <c r="Z176" s="105"/>
      <c r="AA176" s="105"/>
      <c r="AB176" s="105"/>
      <c r="AC176" s="105"/>
      <c r="AD176" s="101">
        <f t="shared" si="2"/>
        <v>0</v>
      </c>
      <c r="AE176" s="34"/>
      <c r="AF176" s="34"/>
      <c r="AG176" s="34"/>
      <c r="AH176" s="34"/>
      <c r="AI176" s="12"/>
      <c r="AJ176" s="12"/>
    </row>
    <row r="177" spans="1:36" s="59" customFormat="1" ht="14.25" customHeight="1" thickBot="1">
      <c r="A177" s="32"/>
      <c r="B177" s="81"/>
      <c r="C177" s="119"/>
      <c r="D177" s="168"/>
      <c r="E177" s="105"/>
      <c r="F177" s="105"/>
      <c r="G177" s="105"/>
      <c r="H177" s="105"/>
      <c r="I177" s="105"/>
      <c r="J177" s="105"/>
      <c r="K177" s="105"/>
      <c r="L177" s="105"/>
      <c r="M177" s="105"/>
      <c r="N177" s="105"/>
      <c r="O177" s="105"/>
      <c r="P177" s="105"/>
      <c r="Q177" s="105"/>
      <c r="R177" s="105"/>
      <c r="S177" s="105"/>
      <c r="T177" s="105"/>
      <c r="U177" s="105"/>
      <c r="V177" s="105"/>
      <c r="W177" s="105"/>
      <c r="X177" s="105"/>
      <c r="Y177" s="105"/>
      <c r="Z177" s="105"/>
      <c r="AA177" s="105"/>
      <c r="AB177" s="105"/>
      <c r="AC177" s="105"/>
      <c r="AD177" s="101">
        <f t="shared" si="2"/>
        <v>0</v>
      </c>
      <c r="AE177" s="34"/>
      <c r="AF177" s="34"/>
      <c r="AG177" s="34"/>
      <c r="AH177" s="34"/>
      <c r="AI177" s="12"/>
      <c r="AJ177" s="12"/>
    </row>
    <row r="178" spans="1:36" s="59" customFormat="1" ht="14.25" customHeight="1" thickBot="1">
      <c r="A178" s="32"/>
      <c r="B178" s="81"/>
      <c r="C178" s="119"/>
      <c r="D178" s="168"/>
      <c r="E178" s="105"/>
      <c r="F178" s="105"/>
      <c r="G178" s="105"/>
      <c r="H178" s="105"/>
      <c r="I178" s="105"/>
      <c r="J178" s="105"/>
      <c r="K178" s="105"/>
      <c r="L178" s="105"/>
      <c r="M178" s="105"/>
      <c r="N178" s="105"/>
      <c r="O178" s="105"/>
      <c r="P178" s="105"/>
      <c r="Q178" s="105"/>
      <c r="R178" s="105"/>
      <c r="S178" s="105"/>
      <c r="T178" s="105"/>
      <c r="U178" s="105"/>
      <c r="V178" s="105"/>
      <c r="W178" s="105"/>
      <c r="X178" s="105"/>
      <c r="Y178" s="105"/>
      <c r="Z178" s="105"/>
      <c r="AA178" s="105"/>
      <c r="AB178" s="105"/>
      <c r="AC178" s="105"/>
      <c r="AD178" s="101">
        <f t="shared" si="2"/>
        <v>0</v>
      </c>
      <c r="AE178" s="34"/>
      <c r="AF178" s="34"/>
      <c r="AG178" s="34"/>
      <c r="AH178" s="34"/>
      <c r="AI178" s="12"/>
      <c r="AJ178" s="12"/>
    </row>
    <row r="179" spans="1:36" s="59" customFormat="1" ht="14.25" customHeight="1" thickBot="1">
      <c r="A179" s="32"/>
      <c r="B179" s="81"/>
      <c r="C179" s="119"/>
      <c r="D179" s="168"/>
      <c r="E179" s="105"/>
      <c r="F179" s="105"/>
      <c r="G179" s="105"/>
      <c r="H179" s="105"/>
      <c r="I179" s="105"/>
      <c r="J179" s="105"/>
      <c r="K179" s="105"/>
      <c r="L179" s="105"/>
      <c r="M179" s="105"/>
      <c r="N179" s="105"/>
      <c r="O179" s="105"/>
      <c r="P179" s="105"/>
      <c r="Q179" s="105"/>
      <c r="R179" s="105"/>
      <c r="S179" s="105"/>
      <c r="T179" s="105"/>
      <c r="U179" s="105"/>
      <c r="V179" s="105"/>
      <c r="W179" s="105"/>
      <c r="X179" s="105"/>
      <c r="Y179" s="105"/>
      <c r="Z179" s="105"/>
      <c r="AA179" s="105"/>
      <c r="AB179" s="105"/>
      <c r="AC179" s="105"/>
      <c r="AD179" s="101">
        <f t="shared" si="2"/>
        <v>0</v>
      </c>
      <c r="AE179" s="34"/>
      <c r="AF179" s="34"/>
      <c r="AG179" s="34"/>
      <c r="AH179" s="34"/>
      <c r="AI179" s="12"/>
      <c r="AJ179" s="12"/>
    </row>
    <row r="180" spans="1:36" s="59" customFormat="1" ht="14.25" customHeight="1">
      <c r="A180" s="32"/>
      <c r="B180" s="83"/>
      <c r="C180" s="120"/>
      <c r="D180" s="169"/>
      <c r="E180" s="105"/>
      <c r="F180" s="105"/>
      <c r="G180" s="105"/>
      <c r="H180" s="105"/>
      <c r="I180" s="105"/>
      <c r="J180" s="105"/>
      <c r="K180" s="105"/>
      <c r="L180" s="105"/>
      <c r="M180" s="105"/>
      <c r="N180" s="105"/>
      <c r="O180" s="105"/>
      <c r="P180" s="105"/>
      <c r="Q180" s="105"/>
      <c r="R180" s="105"/>
      <c r="S180" s="105"/>
      <c r="T180" s="105"/>
      <c r="U180" s="105"/>
      <c r="V180" s="105"/>
      <c r="W180" s="105"/>
      <c r="X180" s="105"/>
      <c r="Y180" s="105"/>
      <c r="Z180" s="105"/>
      <c r="AA180" s="105"/>
      <c r="AB180" s="105"/>
      <c r="AC180" s="105"/>
      <c r="AD180" s="101">
        <f t="shared" si="2"/>
        <v>0</v>
      </c>
      <c r="AE180" s="34"/>
      <c r="AF180" s="34"/>
      <c r="AG180" s="34"/>
      <c r="AH180" s="34"/>
      <c r="AI180" s="12"/>
      <c r="AJ180" s="12"/>
    </row>
    <row r="181" spans="1:36" s="59" customFormat="1" ht="14.25" customHeight="1">
      <c r="A181" s="82"/>
      <c r="B181" s="82"/>
      <c r="C181" s="121"/>
      <c r="D181" s="170"/>
      <c r="E181" s="128"/>
      <c r="F181" s="105"/>
      <c r="G181" s="105"/>
      <c r="H181" s="105"/>
      <c r="I181" s="105"/>
      <c r="J181" s="105"/>
      <c r="K181" s="105"/>
      <c r="L181" s="105"/>
      <c r="M181" s="105"/>
      <c r="N181" s="105"/>
      <c r="O181" s="105"/>
      <c r="P181" s="105"/>
      <c r="Q181" s="105"/>
      <c r="R181" s="105"/>
      <c r="S181" s="105"/>
      <c r="T181" s="105"/>
      <c r="U181" s="105"/>
      <c r="V181" s="105"/>
      <c r="W181" s="105"/>
      <c r="X181" s="105"/>
      <c r="Y181" s="105"/>
      <c r="Z181" s="105"/>
      <c r="AA181" s="105"/>
      <c r="AB181" s="105"/>
      <c r="AC181" s="105"/>
      <c r="AD181" s="101">
        <f t="shared" si="2"/>
        <v>0</v>
      </c>
      <c r="AE181" s="34"/>
      <c r="AF181" s="34"/>
      <c r="AG181" s="34"/>
      <c r="AH181" s="34"/>
      <c r="AI181" s="12"/>
      <c r="AJ181" s="12"/>
    </row>
    <row r="182" spans="1:36" s="59" customFormat="1" ht="14.25" customHeight="1">
      <c r="A182" s="32"/>
      <c r="B182" s="32"/>
      <c r="C182" s="114"/>
      <c r="D182" s="162"/>
      <c r="E182" s="128"/>
      <c r="F182" s="105"/>
      <c r="G182" s="105"/>
      <c r="H182" s="105"/>
      <c r="I182" s="105"/>
      <c r="J182" s="105"/>
      <c r="K182" s="105"/>
      <c r="L182" s="105"/>
      <c r="M182" s="105"/>
      <c r="N182" s="105"/>
      <c r="O182" s="105"/>
      <c r="P182" s="105"/>
      <c r="Q182" s="105"/>
      <c r="R182" s="105"/>
      <c r="S182" s="105"/>
      <c r="T182" s="105"/>
      <c r="U182" s="105"/>
      <c r="V182" s="105"/>
      <c r="W182" s="105"/>
      <c r="X182" s="105"/>
      <c r="Y182" s="105"/>
      <c r="Z182" s="105"/>
      <c r="AA182" s="105"/>
      <c r="AB182" s="105"/>
      <c r="AC182" s="105"/>
      <c r="AD182" s="101">
        <f t="shared" si="2"/>
        <v>0</v>
      </c>
      <c r="AE182" s="34"/>
      <c r="AF182" s="34"/>
      <c r="AG182" s="34"/>
      <c r="AH182" s="34"/>
      <c r="AI182" s="12"/>
      <c r="AJ182" s="12"/>
    </row>
    <row r="183" spans="1:36" s="59" customFormat="1" ht="14.25" customHeight="1">
      <c r="A183" s="32"/>
      <c r="B183" s="32"/>
      <c r="C183" s="114"/>
      <c r="D183" s="162"/>
      <c r="E183" s="128"/>
      <c r="F183" s="105"/>
      <c r="G183" s="105"/>
      <c r="H183" s="105"/>
      <c r="I183" s="105"/>
      <c r="J183" s="105"/>
      <c r="K183" s="105"/>
      <c r="L183" s="105"/>
      <c r="M183" s="105"/>
      <c r="N183" s="105"/>
      <c r="O183" s="105"/>
      <c r="P183" s="105"/>
      <c r="Q183" s="105"/>
      <c r="R183" s="105"/>
      <c r="S183" s="105"/>
      <c r="T183" s="105"/>
      <c r="U183" s="105"/>
      <c r="V183" s="105"/>
      <c r="W183" s="105"/>
      <c r="X183" s="105"/>
      <c r="Y183" s="105"/>
      <c r="Z183" s="105"/>
      <c r="AA183" s="105"/>
      <c r="AB183" s="105"/>
      <c r="AC183" s="105"/>
      <c r="AD183" s="101">
        <f t="shared" si="2"/>
        <v>0</v>
      </c>
      <c r="AE183" s="34"/>
      <c r="AF183" s="34"/>
      <c r="AG183" s="34"/>
      <c r="AH183" s="34"/>
      <c r="AI183" s="12"/>
      <c r="AJ183" s="12"/>
    </row>
    <row r="184" spans="1:36" s="59" customFormat="1" ht="14.25" customHeight="1">
      <c r="A184" s="32"/>
      <c r="B184" s="32"/>
      <c r="C184" s="114"/>
      <c r="D184" s="162"/>
      <c r="E184" s="128"/>
      <c r="F184" s="105"/>
      <c r="G184" s="105"/>
      <c r="H184" s="105"/>
      <c r="I184" s="105"/>
      <c r="J184" s="105"/>
      <c r="K184" s="105"/>
      <c r="L184" s="105"/>
      <c r="M184" s="105"/>
      <c r="N184" s="105"/>
      <c r="O184" s="105"/>
      <c r="P184" s="105"/>
      <c r="Q184" s="105"/>
      <c r="R184" s="105"/>
      <c r="S184" s="105"/>
      <c r="T184" s="105"/>
      <c r="U184" s="105"/>
      <c r="V184" s="105"/>
      <c r="W184" s="105"/>
      <c r="X184" s="105"/>
      <c r="Y184" s="105"/>
      <c r="Z184" s="105"/>
      <c r="AA184" s="105"/>
      <c r="AB184" s="105"/>
      <c r="AC184" s="105"/>
      <c r="AD184" s="101">
        <f t="shared" si="2"/>
        <v>0</v>
      </c>
      <c r="AE184" s="34"/>
      <c r="AF184" s="34"/>
      <c r="AG184" s="34"/>
      <c r="AH184" s="34"/>
      <c r="AI184" s="12"/>
      <c r="AJ184" s="12"/>
    </row>
    <row r="185" spans="1:36" s="59" customFormat="1" ht="14.25" customHeight="1">
      <c r="A185" s="32"/>
      <c r="B185" s="32"/>
      <c r="C185" s="114"/>
      <c r="D185" s="162"/>
      <c r="E185" s="128"/>
      <c r="F185" s="105"/>
      <c r="G185" s="105"/>
      <c r="H185" s="105"/>
      <c r="I185" s="105"/>
      <c r="J185" s="105"/>
      <c r="K185" s="105"/>
      <c r="L185" s="105"/>
      <c r="M185" s="105"/>
      <c r="N185" s="105"/>
      <c r="O185" s="105"/>
      <c r="P185" s="105"/>
      <c r="Q185" s="105"/>
      <c r="R185" s="105"/>
      <c r="S185" s="105"/>
      <c r="T185" s="105"/>
      <c r="U185" s="105"/>
      <c r="V185" s="105"/>
      <c r="W185" s="105"/>
      <c r="X185" s="105"/>
      <c r="Y185" s="105"/>
      <c r="Z185" s="105"/>
      <c r="AA185" s="105"/>
      <c r="AB185" s="105"/>
      <c r="AC185" s="105"/>
      <c r="AD185" s="101">
        <f t="shared" si="2"/>
        <v>0</v>
      </c>
      <c r="AE185" s="34"/>
      <c r="AF185" s="34"/>
      <c r="AG185" s="34"/>
      <c r="AH185" s="34"/>
      <c r="AI185" s="12"/>
      <c r="AJ185" s="12"/>
    </row>
    <row r="186" spans="1:36" s="59" customFormat="1" ht="14.25" customHeight="1">
      <c r="A186" s="32"/>
      <c r="B186" s="32"/>
      <c r="C186" s="114"/>
      <c r="D186" s="162"/>
      <c r="E186" s="128"/>
      <c r="F186" s="105"/>
      <c r="G186" s="105"/>
      <c r="H186" s="105"/>
      <c r="I186" s="105"/>
      <c r="J186" s="105"/>
      <c r="K186" s="105"/>
      <c r="L186" s="105"/>
      <c r="M186" s="105"/>
      <c r="N186" s="105"/>
      <c r="O186" s="105"/>
      <c r="P186" s="105"/>
      <c r="Q186" s="105"/>
      <c r="R186" s="105"/>
      <c r="S186" s="105"/>
      <c r="T186" s="105"/>
      <c r="U186" s="105"/>
      <c r="V186" s="105"/>
      <c r="W186" s="105"/>
      <c r="X186" s="105"/>
      <c r="Y186" s="105"/>
      <c r="Z186" s="105"/>
      <c r="AA186" s="105"/>
      <c r="AB186" s="105"/>
      <c r="AC186" s="105"/>
      <c r="AD186" s="101">
        <f t="shared" si="2"/>
        <v>0</v>
      </c>
      <c r="AE186" s="34"/>
      <c r="AF186" s="34"/>
      <c r="AG186" s="34"/>
      <c r="AH186" s="34"/>
      <c r="AI186" s="12"/>
      <c r="AJ186" s="12"/>
    </row>
    <row r="187" spans="1:36" s="59" customFormat="1" ht="14.25" customHeight="1">
      <c r="A187" s="32"/>
      <c r="B187" s="32"/>
      <c r="C187" s="114"/>
      <c r="D187" s="162"/>
      <c r="E187" s="128"/>
      <c r="F187" s="105"/>
      <c r="G187" s="105"/>
      <c r="H187" s="105"/>
      <c r="I187" s="105"/>
      <c r="J187" s="105"/>
      <c r="K187" s="105"/>
      <c r="L187" s="105"/>
      <c r="M187" s="105"/>
      <c r="N187" s="105"/>
      <c r="O187" s="105"/>
      <c r="P187" s="105"/>
      <c r="Q187" s="105"/>
      <c r="R187" s="105"/>
      <c r="S187" s="105"/>
      <c r="T187" s="105"/>
      <c r="U187" s="105"/>
      <c r="V187" s="105"/>
      <c r="W187" s="105"/>
      <c r="X187" s="105"/>
      <c r="Y187" s="105"/>
      <c r="Z187" s="105"/>
      <c r="AA187" s="105"/>
      <c r="AB187" s="105"/>
      <c r="AC187" s="105"/>
      <c r="AD187" s="101">
        <f t="shared" si="2"/>
        <v>0</v>
      </c>
      <c r="AE187" s="34"/>
      <c r="AF187" s="34"/>
      <c r="AG187" s="34"/>
      <c r="AH187" s="34"/>
      <c r="AI187" s="12"/>
      <c r="AJ187" s="12"/>
    </row>
    <row r="188" spans="1:36" s="59" customFormat="1" ht="14.25" customHeight="1">
      <c r="A188" s="32"/>
      <c r="B188" s="32"/>
      <c r="C188" s="114"/>
      <c r="D188" s="162"/>
      <c r="E188" s="128"/>
      <c r="F188" s="105"/>
      <c r="G188" s="105"/>
      <c r="H188" s="105"/>
      <c r="I188" s="105"/>
      <c r="J188" s="105"/>
      <c r="K188" s="105"/>
      <c r="L188" s="105"/>
      <c r="M188" s="105"/>
      <c r="N188" s="105"/>
      <c r="O188" s="105"/>
      <c r="P188" s="105"/>
      <c r="Q188" s="105"/>
      <c r="R188" s="105"/>
      <c r="S188" s="105"/>
      <c r="T188" s="105"/>
      <c r="U188" s="105"/>
      <c r="V188" s="105"/>
      <c r="W188" s="105"/>
      <c r="X188" s="105"/>
      <c r="Y188" s="105"/>
      <c r="Z188" s="105"/>
      <c r="AA188" s="105"/>
      <c r="AB188" s="105"/>
      <c r="AC188" s="105"/>
      <c r="AD188" s="101">
        <f t="shared" si="2"/>
        <v>0</v>
      </c>
      <c r="AE188" s="34"/>
      <c r="AF188" s="34"/>
      <c r="AG188" s="34"/>
      <c r="AH188" s="34"/>
      <c r="AI188" s="12"/>
      <c r="AJ188" s="12"/>
    </row>
    <row r="189" spans="1:36" s="59" customFormat="1" ht="14.25" customHeight="1">
      <c r="A189" s="32"/>
      <c r="B189" s="32"/>
      <c r="C189" s="114"/>
      <c r="D189" s="162"/>
      <c r="E189" s="128"/>
      <c r="F189" s="105"/>
      <c r="G189" s="105"/>
      <c r="H189" s="105"/>
      <c r="I189" s="105"/>
      <c r="J189" s="105"/>
      <c r="K189" s="105"/>
      <c r="L189" s="105"/>
      <c r="M189" s="105"/>
      <c r="N189" s="105"/>
      <c r="O189" s="105"/>
      <c r="P189" s="105"/>
      <c r="Q189" s="105"/>
      <c r="R189" s="105"/>
      <c r="S189" s="105"/>
      <c r="T189" s="105"/>
      <c r="U189" s="105"/>
      <c r="V189" s="105"/>
      <c r="W189" s="105"/>
      <c r="X189" s="105"/>
      <c r="Y189" s="105"/>
      <c r="Z189" s="105"/>
      <c r="AA189" s="105"/>
      <c r="AB189" s="105"/>
      <c r="AC189" s="105"/>
      <c r="AD189" s="101">
        <f t="shared" si="2"/>
        <v>0</v>
      </c>
      <c r="AE189" s="34"/>
      <c r="AF189" s="34"/>
      <c r="AG189" s="34"/>
      <c r="AH189" s="34"/>
      <c r="AI189" s="12"/>
      <c r="AJ189" s="12"/>
    </row>
    <row r="190" spans="1:36" s="59" customFormat="1" ht="14.25" customHeight="1">
      <c r="A190" s="32"/>
      <c r="B190" s="32"/>
      <c r="C190" s="114"/>
      <c r="D190" s="162"/>
      <c r="E190" s="128"/>
      <c r="F190" s="105"/>
      <c r="G190" s="105"/>
      <c r="H190" s="105"/>
      <c r="I190" s="105"/>
      <c r="J190" s="105"/>
      <c r="K190" s="105"/>
      <c r="L190" s="105"/>
      <c r="M190" s="105"/>
      <c r="N190" s="105"/>
      <c r="O190" s="105"/>
      <c r="P190" s="105"/>
      <c r="Q190" s="105"/>
      <c r="R190" s="105"/>
      <c r="S190" s="105"/>
      <c r="T190" s="105"/>
      <c r="U190" s="105"/>
      <c r="V190" s="105"/>
      <c r="W190" s="105"/>
      <c r="X190" s="105"/>
      <c r="Y190" s="105"/>
      <c r="Z190" s="105"/>
      <c r="AA190" s="105"/>
      <c r="AB190" s="105"/>
      <c r="AC190" s="105"/>
      <c r="AD190" s="101">
        <f t="shared" si="2"/>
        <v>0</v>
      </c>
      <c r="AE190" s="34"/>
      <c r="AF190" s="34"/>
      <c r="AG190" s="34"/>
      <c r="AH190" s="34"/>
      <c r="AI190" s="12"/>
      <c r="AJ190" s="12"/>
    </row>
    <row r="191" spans="1:36" s="59" customFormat="1" ht="14.25" customHeight="1">
      <c r="A191" s="32"/>
      <c r="B191" s="32"/>
      <c r="C191" s="114"/>
      <c r="D191" s="162"/>
      <c r="E191" s="128"/>
      <c r="F191" s="105"/>
      <c r="G191" s="105"/>
      <c r="H191" s="105"/>
      <c r="I191" s="105"/>
      <c r="J191" s="105"/>
      <c r="K191" s="105"/>
      <c r="L191" s="105"/>
      <c r="M191" s="105"/>
      <c r="N191" s="105"/>
      <c r="O191" s="105"/>
      <c r="P191" s="105"/>
      <c r="Q191" s="105"/>
      <c r="R191" s="105"/>
      <c r="S191" s="105"/>
      <c r="T191" s="105"/>
      <c r="U191" s="105"/>
      <c r="V191" s="105"/>
      <c r="W191" s="105"/>
      <c r="X191" s="105"/>
      <c r="Y191" s="105"/>
      <c r="Z191" s="105"/>
      <c r="AA191" s="105"/>
      <c r="AB191" s="105"/>
      <c r="AC191" s="105"/>
      <c r="AD191" s="101">
        <f t="shared" si="2"/>
        <v>0</v>
      </c>
      <c r="AE191" s="34"/>
      <c r="AF191" s="34"/>
      <c r="AG191" s="34"/>
      <c r="AH191" s="34"/>
      <c r="AI191" s="12"/>
      <c r="AJ191" s="12"/>
    </row>
    <row r="192" spans="1:36" s="59" customFormat="1" ht="14.25" customHeight="1">
      <c r="A192" s="32"/>
      <c r="B192" s="32"/>
      <c r="C192" s="114"/>
      <c r="D192" s="162"/>
      <c r="E192" s="128"/>
      <c r="F192" s="105"/>
      <c r="G192" s="105"/>
      <c r="H192" s="105"/>
      <c r="I192" s="105"/>
      <c r="J192" s="105"/>
      <c r="K192" s="105"/>
      <c r="L192" s="105"/>
      <c r="M192" s="105"/>
      <c r="N192" s="105"/>
      <c r="O192" s="105"/>
      <c r="P192" s="105"/>
      <c r="Q192" s="105"/>
      <c r="R192" s="105"/>
      <c r="S192" s="105"/>
      <c r="T192" s="105"/>
      <c r="U192" s="105"/>
      <c r="V192" s="105"/>
      <c r="W192" s="105"/>
      <c r="X192" s="105"/>
      <c r="Y192" s="105"/>
      <c r="Z192" s="105"/>
      <c r="AA192" s="105"/>
      <c r="AB192" s="105"/>
      <c r="AC192" s="105"/>
      <c r="AD192" s="101">
        <f t="shared" si="2"/>
        <v>0</v>
      </c>
      <c r="AE192" s="34"/>
      <c r="AF192" s="34"/>
      <c r="AG192" s="34"/>
      <c r="AH192" s="34"/>
      <c r="AI192" s="12"/>
      <c r="AJ192" s="12"/>
    </row>
    <row r="193" spans="1:36" s="59" customFormat="1" ht="14.25" customHeight="1">
      <c r="A193" s="32"/>
      <c r="B193" s="32"/>
      <c r="C193" s="114"/>
      <c r="D193" s="162"/>
      <c r="E193" s="128"/>
      <c r="F193" s="105"/>
      <c r="G193" s="105"/>
      <c r="H193" s="105"/>
      <c r="I193" s="105"/>
      <c r="J193" s="105"/>
      <c r="K193" s="105"/>
      <c r="L193" s="105"/>
      <c r="M193" s="105"/>
      <c r="N193" s="105"/>
      <c r="O193" s="105"/>
      <c r="P193" s="105"/>
      <c r="Q193" s="105"/>
      <c r="R193" s="105"/>
      <c r="S193" s="105"/>
      <c r="T193" s="105"/>
      <c r="U193" s="105"/>
      <c r="V193" s="105"/>
      <c r="W193" s="105"/>
      <c r="X193" s="105"/>
      <c r="Y193" s="105"/>
      <c r="Z193" s="105"/>
      <c r="AA193" s="105"/>
      <c r="AB193" s="105"/>
      <c r="AC193" s="105"/>
      <c r="AD193" s="101">
        <f t="shared" si="2"/>
        <v>0</v>
      </c>
      <c r="AE193" s="34"/>
      <c r="AF193" s="34"/>
      <c r="AG193" s="34"/>
      <c r="AH193" s="34"/>
      <c r="AI193" s="12"/>
      <c r="AJ193" s="12"/>
    </row>
    <row r="194" spans="1:36" s="59" customFormat="1" ht="14.25" customHeight="1">
      <c r="A194" s="32"/>
      <c r="B194" s="32"/>
      <c r="C194" s="114"/>
      <c r="D194" s="162"/>
      <c r="E194" s="128"/>
      <c r="F194" s="105"/>
      <c r="G194" s="105"/>
      <c r="H194" s="105"/>
      <c r="I194" s="105"/>
      <c r="J194" s="105"/>
      <c r="K194" s="105"/>
      <c r="L194" s="105"/>
      <c r="M194" s="105"/>
      <c r="N194" s="105"/>
      <c r="O194" s="105"/>
      <c r="P194" s="105"/>
      <c r="Q194" s="105"/>
      <c r="R194" s="105"/>
      <c r="S194" s="105"/>
      <c r="T194" s="105"/>
      <c r="U194" s="105"/>
      <c r="V194" s="105"/>
      <c r="W194" s="105"/>
      <c r="X194" s="105"/>
      <c r="Y194" s="105"/>
      <c r="Z194" s="105"/>
      <c r="AA194" s="105"/>
      <c r="AB194" s="105"/>
      <c r="AC194" s="105"/>
      <c r="AD194" s="101">
        <f t="shared" si="2"/>
        <v>0</v>
      </c>
      <c r="AE194" s="34"/>
      <c r="AF194" s="34"/>
      <c r="AG194" s="34"/>
      <c r="AH194" s="34"/>
      <c r="AI194" s="12"/>
      <c r="AJ194" s="12"/>
    </row>
    <row r="195" spans="1:36" s="59" customFormat="1" ht="14.25" customHeight="1">
      <c r="A195" s="32"/>
      <c r="B195" s="32"/>
      <c r="C195" s="114"/>
      <c r="D195" s="162"/>
      <c r="E195" s="128"/>
      <c r="F195" s="105"/>
      <c r="G195" s="105"/>
      <c r="H195" s="105"/>
      <c r="I195" s="105"/>
      <c r="J195" s="105"/>
      <c r="K195" s="105"/>
      <c r="L195" s="105"/>
      <c r="M195" s="105"/>
      <c r="N195" s="105"/>
      <c r="O195" s="105"/>
      <c r="P195" s="105"/>
      <c r="Q195" s="105"/>
      <c r="R195" s="105"/>
      <c r="S195" s="105"/>
      <c r="T195" s="105"/>
      <c r="U195" s="105"/>
      <c r="V195" s="105"/>
      <c r="W195" s="105"/>
      <c r="X195" s="105"/>
      <c r="Y195" s="105"/>
      <c r="Z195" s="105"/>
      <c r="AA195" s="105"/>
      <c r="AB195" s="105"/>
      <c r="AC195" s="105"/>
      <c r="AD195" s="101">
        <f t="shared" si="2"/>
        <v>0</v>
      </c>
      <c r="AE195" s="34"/>
      <c r="AF195" s="34"/>
      <c r="AG195" s="34"/>
      <c r="AH195" s="34"/>
      <c r="AI195" s="12"/>
      <c r="AJ195" s="12"/>
    </row>
    <row r="196" spans="1:36" s="59" customFormat="1" ht="14.25" customHeight="1">
      <c r="A196" s="32"/>
      <c r="B196" s="32"/>
      <c r="C196" s="114"/>
      <c r="D196" s="162"/>
      <c r="E196" s="128"/>
      <c r="F196" s="105"/>
      <c r="G196" s="105"/>
      <c r="H196" s="105"/>
      <c r="I196" s="105"/>
      <c r="J196" s="105"/>
      <c r="K196" s="105"/>
      <c r="L196" s="105"/>
      <c r="M196" s="105"/>
      <c r="N196" s="105"/>
      <c r="O196" s="105"/>
      <c r="P196" s="105"/>
      <c r="Q196" s="105"/>
      <c r="R196" s="105"/>
      <c r="S196" s="105"/>
      <c r="T196" s="105"/>
      <c r="U196" s="105"/>
      <c r="V196" s="105"/>
      <c r="W196" s="105"/>
      <c r="X196" s="105"/>
      <c r="Y196" s="105"/>
      <c r="Z196" s="105"/>
      <c r="AA196" s="105"/>
      <c r="AB196" s="105"/>
      <c r="AC196" s="105"/>
      <c r="AD196" s="101">
        <f t="shared" ref="AD196:AD204" si="3">SUM(E196:AC196)</f>
        <v>0</v>
      </c>
      <c r="AE196" s="34"/>
      <c r="AF196" s="34"/>
      <c r="AG196" s="34"/>
      <c r="AH196" s="34"/>
      <c r="AI196" s="12"/>
      <c r="AJ196" s="12"/>
    </row>
    <row r="197" spans="1:36" s="59" customFormat="1" ht="14.25" customHeight="1">
      <c r="A197" s="32"/>
      <c r="B197" s="32"/>
      <c r="C197" s="114"/>
      <c r="D197" s="162"/>
      <c r="E197" s="128"/>
      <c r="F197" s="105"/>
      <c r="G197" s="105"/>
      <c r="H197" s="105"/>
      <c r="I197" s="105"/>
      <c r="J197" s="105"/>
      <c r="K197" s="105"/>
      <c r="L197" s="105"/>
      <c r="M197" s="105"/>
      <c r="N197" s="105"/>
      <c r="O197" s="105"/>
      <c r="P197" s="105"/>
      <c r="Q197" s="105"/>
      <c r="R197" s="105"/>
      <c r="S197" s="105"/>
      <c r="T197" s="105"/>
      <c r="U197" s="105"/>
      <c r="V197" s="105"/>
      <c r="W197" s="105"/>
      <c r="X197" s="105"/>
      <c r="Y197" s="105"/>
      <c r="Z197" s="105"/>
      <c r="AA197" s="105"/>
      <c r="AB197" s="105"/>
      <c r="AC197" s="105"/>
      <c r="AD197" s="101">
        <f t="shared" si="3"/>
        <v>0</v>
      </c>
      <c r="AE197" s="34"/>
      <c r="AF197" s="34"/>
      <c r="AG197" s="34"/>
      <c r="AH197" s="34"/>
      <c r="AI197" s="12"/>
      <c r="AJ197" s="12"/>
    </row>
    <row r="198" spans="1:36" s="59" customFormat="1" ht="14.25" customHeight="1">
      <c r="A198" s="32"/>
      <c r="B198" s="32"/>
      <c r="C198" s="114"/>
      <c r="D198" s="162"/>
      <c r="E198" s="128"/>
      <c r="F198" s="105"/>
      <c r="G198" s="105"/>
      <c r="H198" s="105"/>
      <c r="I198" s="105"/>
      <c r="J198" s="105"/>
      <c r="K198" s="105"/>
      <c r="L198" s="105"/>
      <c r="M198" s="105"/>
      <c r="N198" s="105"/>
      <c r="O198" s="105"/>
      <c r="P198" s="105"/>
      <c r="Q198" s="105"/>
      <c r="R198" s="105"/>
      <c r="S198" s="105"/>
      <c r="T198" s="105"/>
      <c r="U198" s="105"/>
      <c r="V198" s="105"/>
      <c r="W198" s="105"/>
      <c r="X198" s="105"/>
      <c r="Y198" s="105"/>
      <c r="Z198" s="105"/>
      <c r="AA198" s="105"/>
      <c r="AB198" s="105"/>
      <c r="AC198" s="105"/>
      <c r="AD198" s="101">
        <f t="shared" si="3"/>
        <v>0</v>
      </c>
      <c r="AE198" s="34"/>
      <c r="AF198" s="34"/>
      <c r="AG198" s="34"/>
      <c r="AH198" s="34"/>
      <c r="AI198" s="12"/>
      <c r="AJ198" s="12"/>
    </row>
    <row r="199" spans="1:36" s="59" customFormat="1" ht="14.25" customHeight="1">
      <c r="A199" s="32"/>
      <c r="B199" s="32"/>
      <c r="C199" s="114"/>
      <c r="D199" s="162"/>
      <c r="E199" s="128"/>
      <c r="F199" s="105"/>
      <c r="G199" s="105"/>
      <c r="H199" s="105"/>
      <c r="I199" s="105"/>
      <c r="J199" s="105"/>
      <c r="K199" s="105"/>
      <c r="L199" s="105"/>
      <c r="M199" s="105"/>
      <c r="N199" s="105"/>
      <c r="O199" s="105"/>
      <c r="P199" s="105"/>
      <c r="Q199" s="105"/>
      <c r="R199" s="105"/>
      <c r="S199" s="105"/>
      <c r="T199" s="105"/>
      <c r="U199" s="105"/>
      <c r="V199" s="105"/>
      <c r="W199" s="105"/>
      <c r="X199" s="105"/>
      <c r="Y199" s="105"/>
      <c r="Z199" s="105"/>
      <c r="AA199" s="105"/>
      <c r="AB199" s="105"/>
      <c r="AC199" s="105"/>
      <c r="AD199" s="101">
        <f t="shared" si="3"/>
        <v>0</v>
      </c>
      <c r="AE199" s="34"/>
      <c r="AF199" s="34"/>
      <c r="AG199" s="34"/>
      <c r="AH199" s="34"/>
      <c r="AI199" s="12"/>
      <c r="AJ199" s="12"/>
    </row>
    <row r="200" spans="1:36" s="59" customFormat="1" ht="14.25" customHeight="1">
      <c r="A200" s="32"/>
      <c r="B200" s="32"/>
      <c r="C200" s="114"/>
      <c r="D200" s="162"/>
      <c r="E200" s="128"/>
      <c r="F200" s="105"/>
      <c r="G200" s="105"/>
      <c r="H200" s="105"/>
      <c r="I200" s="105"/>
      <c r="J200" s="105"/>
      <c r="K200" s="105"/>
      <c r="L200" s="105"/>
      <c r="M200" s="105"/>
      <c r="N200" s="105"/>
      <c r="O200" s="105"/>
      <c r="P200" s="105"/>
      <c r="Q200" s="105"/>
      <c r="R200" s="105"/>
      <c r="S200" s="105"/>
      <c r="T200" s="105"/>
      <c r="U200" s="105"/>
      <c r="V200" s="105"/>
      <c r="W200" s="105"/>
      <c r="X200" s="105"/>
      <c r="Y200" s="105"/>
      <c r="Z200" s="105"/>
      <c r="AA200" s="105"/>
      <c r="AB200" s="105"/>
      <c r="AC200" s="105"/>
      <c r="AD200" s="101">
        <f t="shared" si="3"/>
        <v>0</v>
      </c>
      <c r="AE200" s="34"/>
      <c r="AF200" s="34"/>
      <c r="AG200" s="34"/>
      <c r="AH200" s="34"/>
      <c r="AI200" s="12"/>
      <c r="AJ200" s="12"/>
    </row>
    <row r="201" spans="1:36" s="59" customFormat="1" ht="14.25" customHeight="1">
      <c r="A201" s="32"/>
      <c r="B201" s="32"/>
      <c r="C201" s="114"/>
      <c r="D201" s="162"/>
      <c r="E201" s="128"/>
      <c r="F201" s="105"/>
      <c r="G201" s="105"/>
      <c r="H201" s="105"/>
      <c r="I201" s="105"/>
      <c r="J201" s="105"/>
      <c r="K201" s="105"/>
      <c r="L201" s="105"/>
      <c r="M201" s="105"/>
      <c r="N201" s="105"/>
      <c r="O201" s="105"/>
      <c r="P201" s="105"/>
      <c r="Q201" s="105"/>
      <c r="R201" s="105"/>
      <c r="S201" s="105"/>
      <c r="T201" s="105"/>
      <c r="U201" s="105"/>
      <c r="V201" s="105"/>
      <c r="W201" s="105"/>
      <c r="X201" s="105"/>
      <c r="Y201" s="105"/>
      <c r="Z201" s="105"/>
      <c r="AA201" s="105"/>
      <c r="AB201" s="105"/>
      <c r="AC201" s="105"/>
      <c r="AD201" s="101">
        <f t="shared" si="3"/>
        <v>0</v>
      </c>
      <c r="AE201" s="34"/>
      <c r="AF201" s="34"/>
      <c r="AG201" s="34"/>
      <c r="AH201" s="34"/>
      <c r="AI201" s="12"/>
      <c r="AJ201" s="12"/>
    </row>
    <row r="202" spans="1:36" s="59" customFormat="1" ht="14.25" customHeight="1">
      <c r="A202" s="32"/>
      <c r="B202" s="32"/>
      <c r="C202" s="114"/>
      <c r="D202" s="162"/>
      <c r="E202" s="128"/>
      <c r="F202" s="105"/>
      <c r="G202" s="105"/>
      <c r="H202" s="105"/>
      <c r="I202" s="105"/>
      <c r="J202" s="105"/>
      <c r="K202" s="105"/>
      <c r="L202" s="105"/>
      <c r="M202" s="105"/>
      <c r="N202" s="105"/>
      <c r="O202" s="105"/>
      <c r="P202" s="105"/>
      <c r="Q202" s="105"/>
      <c r="R202" s="105"/>
      <c r="S202" s="105"/>
      <c r="T202" s="105"/>
      <c r="U202" s="105"/>
      <c r="V202" s="105"/>
      <c r="W202" s="105"/>
      <c r="X202" s="105"/>
      <c r="Y202" s="105"/>
      <c r="Z202" s="105"/>
      <c r="AA202" s="105"/>
      <c r="AB202" s="105"/>
      <c r="AC202" s="105"/>
      <c r="AD202" s="101">
        <f t="shared" si="3"/>
        <v>0</v>
      </c>
      <c r="AE202" s="34"/>
      <c r="AF202" s="34"/>
      <c r="AG202" s="34"/>
      <c r="AH202" s="34"/>
      <c r="AI202" s="12"/>
      <c r="AJ202" s="12"/>
    </row>
    <row r="203" spans="1:36" s="59" customFormat="1" ht="14.25" customHeight="1">
      <c r="A203" s="32"/>
      <c r="B203" s="32"/>
      <c r="C203" s="114"/>
      <c r="D203" s="162"/>
      <c r="E203" s="128"/>
      <c r="F203" s="105"/>
      <c r="G203" s="105"/>
      <c r="H203" s="105"/>
      <c r="I203" s="105"/>
      <c r="J203" s="105"/>
      <c r="K203" s="105"/>
      <c r="L203" s="105"/>
      <c r="M203" s="105"/>
      <c r="N203" s="105"/>
      <c r="O203" s="105"/>
      <c r="P203" s="105"/>
      <c r="Q203" s="105"/>
      <c r="R203" s="105"/>
      <c r="S203" s="105"/>
      <c r="T203" s="105"/>
      <c r="U203" s="105"/>
      <c r="V203" s="105"/>
      <c r="W203" s="105"/>
      <c r="X203" s="105"/>
      <c r="Y203" s="105"/>
      <c r="Z203" s="105"/>
      <c r="AA203" s="105"/>
      <c r="AB203" s="105"/>
      <c r="AC203" s="105"/>
      <c r="AD203" s="101">
        <f t="shared" si="3"/>
        <v>0</v>
      </c>
      <c r="AE203" s="34"/>
      <c r="AF203" s="34"/>
      <c r="AG203" s="34"/>
      <c r="AH203" s="34"/>
      <c r="AI203" s="12"/>
      <c r="AJ203" s="12"/>
    </row>
    <row r="204" spans="1:36" s="59" customFormat="1" ht="14.25" customHeight="1">
      <c r="A204" s="32"/>
      <c r="B204" s="32"/>
      <c r="C204" s="114"/>
      <c r="D204" s="162"/>
      <c r="E204" s="128"/>
      <c r="F204" s="105"/>
      <c r="G204" s="105"/>
      <c r="H204" s="105"/>
      <c r="I204" s="105"/>
      <c r="J204" s="105"/>
      <c r="K204" s="105"/>
      <c r="L204" s="105"/>
      <c r="M204" s="105"/>
      <c r="N204" s="105"/>
      <c r="O204" s="105"/>
      <c r="P204" s="105"/>
      <c r="Q204" s="105"/>
      <c r="R204" s="105"/>
      <c r="S204" s="105"/>
      <c r="T204" s="105"/>
      <c r="U204" s="105"/>
      <c r="V204" s="105"/>
      <c r="W204" s="105"/>
      <c r="X204" s="105"/>
      <c r="Y204" s="105"/>
      <c r="Z204" s="105"/>
      <c r="AA204" s="105"/>
      <c r="AB204" s="105"/>
      <c r="AC204" s="105"/>
      <c r="AD204" s="101">
        <f t="shared" si="3"/>
        <v>0</v>
      </c>
      <c r="AE204" s="34"/>
      <c r="AF204" s="34"/>
      <c r="AG204" s="34"/>
      <c r="AH204" s="34"/>
      <c r="AI204" s="12"/>
      <c r="AJ204" s="12"/>
    </row>
    <row r="205" spans="1:36" s="18" customFormat="1" ht="14.25" customHeight="1" thickBot="1">
      <c r="A205" s="60"/>
      <c r="B205" s="138" t="s">
        <v>114</v>
      </c>
      <c r="C205" s="74">
        <f>SUM(C4:C204)</f>
        <v>46121.099999999984</v>
      </c>
      <c r="D205" s="171"/>
      <c r="E205" s="74">
        <f t="shared" ref="E205:AH205" si="4">SUM(E4:E204)</f>
        <v>11381.000000000005</v>
      </c>
      <c r="F205" s="74">
        <f t="shared" si="4"/>
        <v>3658.86</v>
      </c>
      <c r="G205" s="74">
        <f t="shared" si="4"/>
        <v>5217.7500000000009</v>
      </c>
      <c r="H205" s="74">
        <f t="shared" si="4"/>
        <v>0</v>
      </c>
      <c r="I205" s="74">
        <f t="shared" si="4"/>
        <v>48</v>
      </c>
      <c r="J205" s="74">
        <f t="shared" si="4"/>
        <v>56</v>
      </c>
      <c r="K205" s="74">
        <f t="shared" si="4"/>
        <v>237.43999999999997</v>
      </c>
      <c r="L205" s="74">
        <f t="shared" si="4"/>
        <v>285.53999999999996</v>
      </c>
      <c r="M205" s="74">
        <f t="shared" si="4"/>
        <v>194.37</v>
      </c>
      <c r="N205" s="74">
        <f t="shared" si="4"/>
        <v>18</v>
      </c>
      <c r="O205" s="74">
        <f t="shared" si="4"/>
        <v>0</v>
      </c>
      <c r="P205" s="74">
        <f t="shared" si="4"/>
        <v>3120</v>
      </c>
      <c r="Q205" s="74">
        <f t="shared" si="4"/>
        <v>1222.56</v>
      </c>
      <c r="R205" s="74">
        <f t="shared" si="4"/>
        <v>523.66999999999996</v>
      </c>
      <c r="S205" s="74">
        <f t="shared" si="4"/>
        <v>160</v>
      </c>
      <c r="T205" s="74">
        <f t="shared" si="4"/>
        <v>1491.3300000000002</v>
      </c>
      <c r="U205" s="74">
        <f t="shared" si="4"/>
        <v>499.74</v>
      </c>
      <c r="V205" s="74">
        <f t="shared" si="4"/>
        <v>6443.6900000000005</v>
      </c>
      <c r="W205" s="74">
        <f t="shared" si="4"/>
        <v>0</v>
      </c>
      <c r="X205" s="74">
        <f t="shared" si="4"/>
        <v>2058.5500000000002</v>
      </c>
      <c r="Y205" s="74">
        <f t="shared" si="4"/>
        <v>0</v>
      </c>
      <c r="Z205" s="74">
        <f t="shared" si="4"/>
        <v>488.26</v>
      </c>
      <c r="AA205" s="74">
        <f t="shared" si="4"/>
        <v>370</v>
      </c>
      <c r="AB205" s="74">
        <f t="shared" si="4"/>
        <v>11.99</v>
      </c>
      <c r="AC205" s="74">
        <f t="shared" si="4"/>
        <v>40</v>
      </c>
      <c r="AD205" s="78">
        <f t="shared" si="4"/>
        <v>37526.749999999985</v>
      </c>
      <c r="AE205" s="99">
        <f t="shared" si="4"/>
        <v>1511.78</v>
      </c>
      <c r="AF205" s="99">
        <f t="shared" si="4"/>
        <v>1804.46</v>
      </c>
      <c r="AG205" s="99">
        <f t="shared" si="4"/>
        <v>0</v>
      </c>
      <c r="AH205" s="99">
        <f t="shared" si="4"/>
        <v>5389.54</v>
      </c>
      <c r="AI205" s="19" t="s">
        <v>133</v>
      </c>
      <c r="AJ205" s="19"/>
    </row>
    <row r="206" spans="1:36" s="18" customFormat="1" ht="14.25" customHeight="1" thickBot="1">
      <c r="B206" s="61"/>
      <c r="C206" s="72"/>
      <c r="D206" s="172"/>
      <c r="E206" s="62"/>
      <c r="F206" s="62"/>
      <c r="G206" s="62"/>
      <c r="H206" s="62"/>
      <c r="I206" s="62"/>
      <c r="J206" s="62"/>
      <c r="K206" s="62"/>
      <c r="L206" s="62"/>
      <c r="M206" s="62"/>
      <c r="N206" s="62"/>
      <c r="O206" s="62"/>
      <c r="P206" s="62"/>
      <c r="Q206" s="62"/>
      <c r="R206" s="62"/>
      <c r="S206" s="62"/>
      <c r="T206" s="62"/>
      <c r="U206" s="62"/>
      <c r="V206" s="62"/>
      <c r="W206" s="62"/>
      <c r="X206" s="62"/>
      <c r="Y206" s="63"/>
      <c r="Z206" s="62"/>
      <c r="AA206" s="63"/>
      <c r="AB206" s="95"/>
      <c r="AC206" s="64"/>
      <c r="AE206" s="19"/>
      <c r="AF206" s="19"/>
      <c r="AG206" s="19"/>
      <c r="AH206" s="19"/>
      <c r="AI206" s="19"/>
      <c r="AJ206" s="19"/>
    </row>
    <row r="207" spans="1:36" s="18" customFormat="1" ht="14.25" customHeight="1" thickBot="1">
      <c r="B207" s="139" t="s">
        <v>113</v>
      </c>
      <c r="C207" s="71">
        <f>SUM(E207:AB207)</f>
        <v>5839.3440000000019</v>
      </c>
      <c r="D207" s="173"/>
      <c r="E207" s="65">
        <f>E205/10*2</f>
        <v>2276.2000000000012</v>
      </c>
      <c r="F207" s="65">
        <f t="shared" ref="F207:G207" si="5">F205/10*2</f>
        <v>731.77200000000005</v>
      </c>
      <c r="G207" s="65">
        <f t="shared" si="5"/>
        <v>1043.5500000000002</v>
      </c>
      <c r="H207" s="65"/>
      <c r="I207" s="65"/>
      <c r="J207" s="65">
        <f>J205/10*2</f>
        <v>11.2</v>
      </c>
      <c r="K207" s="65">
        <v>100</v>
      </c>
      <c r="L207" s="65">
        <v>50</v>
      </c>
      <c r="M207" s="65">
        <f>M205/10*6</f>
        <v>116.62200000000001</v>
      </c>
      <c r="N207" s="65">
        <v>36</v>
      </c>
      <c r="O207" s="65">
        <f>O205/5*7</f>
        <v>0</v>
      </c>
      <c r="P207" s="65">
        <f>P205/10*2</f>
        <v>624</v>
      </c>
      <c r="Q207" s="65">
        <v>0</v>
      </c>
      <c r="R207" s="65">
        <v>100</v>
      </c>
      <c r="S207" s="65">
        <f>240+50+160</f>
        <v>450</v>
      </c>
      <c r="T207" s="65">
        <f>100</f>
        <v>100</v>
      </c>
      <c r="U207" s="65">
        <v>100</v>
      </c>
      <c r="V207" s="65">
        <v>0</v>
      </c>
      <c r="W207" s="65">
        <f>W205/5*7</f>
        <v>0</v>
      </c>
      <c r="X207" s="65">
        <v>100</v>
      </c>
      <c r="Y207" s="65">
        <f>Y205/5*7</f>
        <v>0</v>
      </c>
      <c r="Z207" s="65">
        <v>0</v>
      </c>
      <c r="AA207" s="175">
        <v>0</v>
      </c>
      <c r="AB207" s="65">
        <v>0</v>
      </c>
      <c r="AC207" s="65">
        <v>0</v>
      </c>
      <c r="AD207" s="41">
        <f>SUM(E207:AC207)</f>
        <v>5839.3440000000019</v>
      </c>
      <c r="AE207" s="34"/>
      <c r="AF207" s="34"/>
      <c r="AG207" s="34"/>
      <c r="AH207" s="34"/>
      <c r="AI207" s="19" t="s">
        <v>113</v>
      </c>
      <c r="AJ207" s="19"/>
    </row>
    <row r="208" spans="1:36" s="66" customFormat="1" ht="14.25" customHeight="1" thickBot="1">
      <c r="C208" s="73"/>
      <c r="D208" s="173"/>
      <c r="E208" s="60"/>
      <c r="F208" s="67"/>
      <c r="G208" s="67"/>
      <c r="H208" s="67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60"/>
      <c r="AC208" s="140"/>
      <c r="AD208" s="20"/>
      <c r="AE208" s="19"/>
      <c r="AF208" s="19"/>
      <c r="AG208" s="19"/>
      <c r="AH208" s="19"/>
      <c r="AI208" s="19"/>
      <c r="AJ208" s="19"/>
    </row>
    <row r="209" spans="1:36" s="18" customFormat="1" ht="14.25" customHeight="1" thickBot="1">
      <c r="B209" s="84" t="s">
        <v>61</v>
      </c>
      <c r="C209" s="71">
        <f>C1-AD205-AD207</f>
        <v>6531.9060000000127</v>
      </c>
      <c r="D209" s="173"/>
      <c r="E209" s="65">
        <f t="shared" ref="E209:AD209" si="6">E3-E205-E207</f>
        <v>788.79999999999336</v>
      </c>
      <c r="F209" s="65">
        <f t="shared" si="6"/>
        <v>-390.63200000000018</v>
      </c>
      <c r="G209" s="65">
        <f t="shared" si="6"/>
        <v>-261.30000000000109</v>
      </c>
      <c r="H209" s="65">
        <f t="shared" si="6"/>
        <v>500</v>
      </c>
      <c r="I209" s="65">
        <f t="shared" si="6"/>
        <v>252</v>
      </c>
      <c r="J209" s="65">
        <f t="shared" si="6"/>
        <v>262.8</v>
      </c>
      <c r="K209" s="65">
        <f t="shared" si="6"/>
        <v>-87.439999999999969</v>
      </c>
      <c r="L209" s="65">
        <f t="shared" si="6"/>
        <v>-335.53999999999996</v>
      </c>
      <c r="M209" s="65">
        <f t="shared" si="6"/>
        <v>189.00799999999998</v>
      </c>
      <c r="N209" s="65">
        <f t="shared" si="6"/>
        <v>18</v>
      </c>
      <c r="O209" s="65">
        <f t="shared" si="6"/>
        <v>1250</v>
      </c>
      <c r="P209" s="65">
        <f t="shared" si="6"/>
        <v>256</v>
      </c>
      <c r="Q209" s="65">
        <f t="shared" si="6"/>
        <v>277.44000000000005</v>
      </c>
      <c r="R209" s="65">
        <f t="shared" si="6"/>
        <v>-23.669999999999959</v>
      </c>
      <c r="S209" s="65">
        <f t="shared" si="6"/>
        <v>-60</v>
      </c>
      <c r="T209" s="65">
        <f t="shared" si="6"/>
        <v>-1091.3300000000002</v>
      </c>
      <c r="U209" s="65">
        <f t="shared" si="6"/>
        <v>-199.74</v>
      </c>
      <c r="V209" s="65">
        <f t="shared" si="6"/>
        <v>-443.69000000000051</v>
      </c>
      <c r="W209" s="65">
        <f t="shared" si="6"/>
        <v>4000</v>
      </c>
      <c r="X209" s="65">
        <f t="shared" si="6"/>
        <v>-1158.5500000000002</v>
      </c>
      <c r="Y209" s="65">
        <f t="shared" si="6"/>
        <v>800</v>
      </c>
      <c r="Z209" s="65">
        <f t="shared" si="6"/>
        <v>-288.26</v>
      </c>
      <c r="AA209" s="65">
        <f t="shared" si="6"/>
        <v>330</v>
      </c>
      <c r="AB209" s="65">
        <f t="shared" si="6"/>
        <v>1988.01</v>
      </c>
      <c r="AC209" s="65">
        <f t="shared" si="6"/>
        <v>-40</v>
      </c>
      <c r="AD209" s="41">
        <f t="shared" si="6"/>
        <v>6531.9060000000127</v>
      </c>
      <c r="AE209" s="34">
        <f>AE3-AE205</f>
        <v>15702.49</v>
      </c>
      <c r="AF209" s="34">
        <f>AF3-AF205</f>
        <v>0</v>
      </c>
      <c r="AG209" s="34">
        <f>AG3-AG205</f>
        <v>11820.18</v>
      </c>
      <c r="AH209" s="34">
        <f>AH3-AH205</f>
        <v>15357.55</v>
      </c>
      <c r="AI209" s="19" t="s">
        <v>134</v>
      </c>
      <c r="AJ209" s="19"/>
    </row>
    <row r="210" spans="1:36" ht="14.25" customHeight="1">
      <c r="C210" s="12"/>
      <c r="D210" s="12"/>
      <c r="F210" s="13"/>
      <c r="G210" s="13"/>
      <c r="H210" s="13"/>
      <c r="Z210"/>
      <c r="AE210" s="19"/>
      <c r="AF210" s="19"/>
      <c r="AG210" s="19"/>
      <c r="AH210" s="19"/>
    </row>
    <row r="211" spans="1:36" ht="13.2">
      <c r="A211" s="11"/>
      <c r="AE211" s="19"/>
      <c r="AF211" s="19"/>
      <c r="AG211" s="19"/>
      <c r="AH211" s="19"/>
    </row>
    <row r="212" spans="1:36" ht="13.8" thickBot="1">
      <c r="AE212" s="19"/>
      <c r="AF212" s="19"/>
      <c r="AG212" s="19"/>
      <c r="AH212" s="19"/>
    </row>
    <row r="213" spans="1:36" ht="13.2">
      <c r="AE213" s="131" t="s">
        <v>108</v>
      </c>
      <c r="AF213" s="132">
        <v>10000</v>
      </c>
      <c r="AG213" s="19"/>
      <c r="AH213" s="19"/>
    </row>
    <row r="214" spans="1:36" ht="13.2">
      <c r="AE214" s="133" t="s">
        <v>109</v>
      </c>
      <c r="AF214" s="134">
        <v>3000</v>
      </c>
      <c r="AG214" s="19"/>
      <c r="AH214" s="19"/>
    </row>
    <row r="215" spans="1:36" ht="26.4">
      <c r="AE215" s="133" t="s">
        <v>110</v>
      </c>
      <c r="AF215" s="134">
        <v>6000</v>
      </c>
      <c r="AG215" s="19"/>
      <c r="AH215" s="19"/>
    </row>
    <row r="216" spans="1:36" ht="13.8" thickBot="1">
      <c r="AE216" s="135" t="s">
        <v>111</v>
      </c>
      <c r="AF216" s="136">
        <v>4000</v>
      </c>
      <c r="AG216" s="19"/>
      <c r="AH216" s="19"/>
    </row>
    <row r="217" spans="1:36" ht="13.2">
      <c r="AE217" s="19"/>
      <c r="AF217" s="143"/>
      <c r="AG217" s="19"/>
      <c r="AH217" s="19"/>
    </row>
    <row r="218" spans="1:36" ht="13.2">
      <c r="AE218" s="19" t="s">
        <v>115</v>
      </c>
      <c r="AF218" s="144">
        <v>1000</v>
      </c>
      <c r="AG218" s="19"/>
      <c r="AH218" s="19"/>
    </row>
    <row r="219" spans="1:36" ht="13.2">
      <c r="AE219" s="19"/>
      <c r="AF219" s="144"/>
      <c r="AG219" s="19"/>
      <c r="AH219" s="19"/>
    </row>
    <row r="220" spans="1:36" ht="13.2">
      <c r="AE220" s="19"/>
      <c r="AF220" s="144"/>
      <c r="AG220" s="19"/>
      <c r="AH220" s="19"/>
    </row>
    <row r="221" spans="1:36" ht="26.4">
      <c r="AE221" s="19" t="s">
        <v>116</v>
      </c>
      <c r="AF221" s="144">
        <f>SUM(AF213:AF218)</f>
        <v>24000</v>
      </c>
      <c r="AG221" s="19">
        <f>SUM(AG209:AH209)</f>
        <v>27177.73</v>
      </c>
      <c r="AH221" s="142">
        <f>AG221-AF221</f>
        <v>3177.7299999999996</v>
      </c>
    </row>
    <row r="222" spans="1:36" ht="13.2">
      <c r="AE222" s="19"/>
      <c r="AF222" s="19"/>
      <c r="AG222" s="19"/>
      <c r="AH222" s="19"/>
    </row>
    <row r="223" spans="1:36" ht="13.2">
      <c r="AE223" s="19"/>
      <c r="AF223" s="19"/>
      <c r="AG223" s="19"/>
      <c r="AH223" s="19"/>
    </row>
    <row r="224" spans="1:36" ht="13.2">
      <c r="AE224" s="19"/>
      <c r="AF224" s="19"/>
      <c r="AG224" s="19"/>
      <c r="AH224" s="19"/>
    </row>
    <row r="225" spans="31:34" ht="13.2">
      <c r="AE225" s="19"/>
      <c r="AF225" s="19"/>
      <c r="AG225" s="19"/>
      <c r="AH225" s="19"/>
    </row>
    <row r="226" spans="31:34" ht="13.2"/>
    <row r="227" spans="31:34" ht="13.2"/>
    <row r="228" spans="31:34" ht="13.2"/>
    <row r="229" spans="31:34" ht="13.2"/>
    <row r="230" spans="31:34" ht="13.2"/>
    <row r="231" spans="31:34" ht="13.2"/>
    <row r="232" spans="31:34" ht="13.2"/>
    <row r="233" spans="31:34" ht="13.2"/>
    <row r="234" spans="31:34" ht="13.2"/>
    <row r="235" spans="31:34" ht="13.2"/>
    <row r="236" spans="31:34" ht="13.2"/>
    <row r="237" spans="31:34" ht="13.2"/>
    <row r="238" spans="31:34" ht="13.2"/>
    <row r="239" spans="31:34" ht="13.2"/>
    <row r="240" spans="31:34" ht="13.2"/>
    <row r="241" ht="13.2"/>
    <row r="242" ht="13.2"/>
    <row r="243" ht="13.2"/>
    <row r="244" ht="13.2"/>
    <row r="245" ht="13.2"/>
    <row r="246" ht="13.2"/>
    <row r="247" ht="13.2"/>
    <row r="248" ht="13.2"/>
    <row r="249" ht="13.2"/>
    <row r="250" ht="13.2"/>
    <row r="251" ht="13.2"/>
    <row r="252" ht="13.2"/>
    <row r="253" ht="13.2"/>
    <row r="254" ht="13.2"/>
    <row r="255" ht="13.2"/>
    <row r="256" ht="13.2"/>
    <row r="257" ht="13.2"/>
    <row r="258" ht="13.2"/>
    <row r="259" ht="13.2"/>
    <row r="260" ht="13.2"/>
    <row r="261" ht="13.2"/>
    <row r="262" ht="13.2"/>
    <row r="263" ht="13.2"/>
    <row r="264" ht="13.2"/>
    <row r="265" ht="13.2"/>
    <row r="266" ht="13.2"/>
    <row r="267" ht="13.2"/>
    <row r="268" ht="13.2"/>
    <row r="269" ht="13.2"/>
    <row r="270" ht="13.2"/>
    <row r="271" ht="13.2"/>
    <row r="272" ht="13.2"/>
    <row r="273" ht="13.2"/>
    <row r="274" ht="13.2"/>
    <row r="275" ht="13.2"/>
    <row r="276" ht="13.2"/>
    <row r="277" ht="13.2"/>
    <row r="278" ht="13.2"/>
    <row r="279" ht="13.2"/>
    <row r="280" ht="13.2"/>
    <row r="281" ht="13.2"/>
    <row r="282" ht="13.2"/>
    <row r="283" ht="13.2"/>
    <row r="284" ht="13.2"/>
    <row r="285" ht="13.2"/>
    <row r="286" ht="13.2"/>
    <row r="287" ht="13.2"/>
    <row r="288" ht="13.2"/>
    <row r="289" ht="13.2"/>
    <row r="290" ht="13.2"/>
    <row r="291" ht="13.2"/>
    <row r="292" ht="13.2"/>
    <row r="293" ht="13.2"/>
    <row r="294" ht="13.2"/>
    <row r="295" ht="13.2"/>
    <row r="296" ht="13.2"/>
    <row r="297" ht="13.2"/>
    <row r="298" ht="13.2"/>
    <row r="299" ht="13.2"/>
    <row r="300" ht="13.2"/>
    <row r="301" ht="13.2"/>
    <row r="302" ht="13.2"/>
    <row r="303" ht="13.2"/>
    <row r="304" ht="13.2"/>
    <row r="305" ht="13.2"/>
    <row r="306" ht="13.2"/>
    <row r="307" ht="13.2"/>
    <row r="308" ht="13.2"/>
    <row r="309" ht="13.2"/>
    <row r="310" ht="13.2"/>
    <row r="311" ht="13.2"/>
    <row r="312" ht="13.2"/>
    <row r="313" ht="13.2"/>
    <row r="314" ht="13.2"/>
    <row r="315" ht="13.2"/>
    <row r="316" ht="13.2"/>
    <row r="317" ht="13.2"/>
    <row r="318" ht="13.2"/>
    <row r="319" ht="13.2"/>
    <row r="320" ht="13.2"/>
    <row r="321" ht="13.2"/>
    <row r="322" ht="13.2"/>
    <row r="323" ht="13.2"/>
    <row r="324" ht="13.2"/>
    <row r="325" ht="13.2"/>
    <row r="326" ht="13.2"/>
    <row r="327" ht="13.2"/>
    <row r="328" ht="13.2"/>
    <row r="329" ht="13.2"/>
    <row r="330" ht="13.2"/>
    <row r="331" ht="13.2"/>
    <row r="332" ht="13.2"/>
    <row r="333" ht="13.2"/>
    <row r="334" ht="13.2"/>
    <row r="335" ht="13.2"/>
    <row r="336" ht="13.2"/>
    <row r="337" ht="13.2"/>
    <row r="338" ht="13.2"/>
    <row r="339" ht="13.2"/>
    <row r="340" ht="13.2"/>
    <row r="341" ht="13.2"/>
    <row r="342" ht="13.2"/>
    <row r="343" ht="13.2"/>
    <row r="344" ht="13.2"/>
    <row r="345" ht="13.2"/>
    <row r="346" ht="13.2"/>
    <row r="347" ht="13.2"/>
    <row r="348" ht="13.2"/>
    <row r="349" ht="13.2"/>
    <row r="350" ht="13.2"/>
    <row r="351" ht="13.2"/>
    <row r="352" ht="13.2"/>
    <row r="353" ht="13.2"/>
    <row r="354" ht="13.2"/>
    <row r="355" ht="13.2"/>
    <row r="356" ht="13.2"/>
    <row r="357" ht="13.2"/>
    <row r="358" ht="13.2"/>
    <row r="359" ht="13.2"/>
    <row r="360" ht="13.2"/>
    <row r="361" ht="13.2"/>
    <row r="362" ht="13.2"/>
    <row r="363" ht="13.2"/>
    <row r="364" ht="13.2"/>
    <row r="365" ht="13.2"/>
    <row r="366" ht="13.2"/>
    <row r="367" ht="13.2"/>
    <row r="368" ht="13.2"/>
    <row r="369" ht="13.2"/>
    <row r="370" ht="13.2"/>
    <row r="371" ht="13.2"/>
    <row r="372" ht="13.2"/>
    <row r="373" ht="13.2"/>
    <row r="374" ht="13.2"/>
    <row r="375" ht="13.2"/>
    <row r="376" ht="13.2"/>
    <row r="377" ht="13.2"/>
    <row r="378" ht="13.2"/>
    <row r="379" ht="13.2"/>
    <row r="380" ht="13.2"/>
    <row r="381" ht="13.2"/>
    <row r="382" ht="13.2"/>
    <row r="383" ht="13.2"/>
    <row r="384" ht="13.2"/>
    <row r="385" ht="13.2"/>
    <row r="386" ht="13.2"/>
    <row r="387" ht="13.2"/>
    <row r="388" ht="13.2"/>
    <row r="389" ht="13.2"/>
    <row r="390" ht="13.2"/>
    <row r="391" ht="13.2"/>
    <row r="392" ht="13.2"/>
    <row r="393" ht="13.2"/>
    <row r="394" ht="13.2"/>
    <row r="395" ht="13.2"/>
    <row r="396" ht="13.2"/>
    <row r="397" ht="13.2"/>
    <row r="398" ht="13.2"/>
    <row r="399" ht="13.2"/>
    <row r="400" ht="13.2"/>
    <row r="401" ht="13.2"/>
    <row r="402" ht="13.2"/>
    <row r="403" ht="13.2"/>
    <row r="404" ht="13.2"/>
    <row r="405" ht="13.2"/>
    <row r="406" ht="13.2"/>
    <row r="407" ht="13.2"/>
    <row r="408" ht="13.2"/>
    <row r="409" ht="13.2"/>
    <row r="410" ht="13.2"/>
    <row r="411" ht="13.2"/>
    <row r="412" ht="13.2"/>
    <row r="413" ht="13.2"/>
    <row r="414" ht="13.2"/>
    <row r="415" ht="13.2"/>
    <row r="416" ht="13.2"/>
    <row r="417" ht="13.2"/>
    <row r="418" ht="13.2"/>
    <row r="419" ht="13.2"/>
    <row r="420" ht="13.2"/>
    <row r="421" ht="13.2"/>
    <row r="422" ht="13.2"/>
    <row r="423" ht="13.2"/>
    <row r="424" ht="13.2"/>
    <row r="425" ht="13.2"/>
    <row r="426" ht="13.2"/>
    <row r="427" ht="13.2"/>
    <row r="428" ht="13.2"/>
    <row r="429" ht="13.2"/>
    <row r="430" ht="13.2"/>
    <row r="431" ht="13.2"/>
    <row r="432" ht="13.2"/>
    <row r="433" ht="13.2"/>
    <row r="434" ht="13.2"/>
    <row r="435" ht="13.2"/>
    <row r="436" ht="13.2"/>
    <row r="437" ht="13.2"/>
    <row r="438" ht="13.2"/>
    <row r="439" ht="13.2"/>
    <row r="440" ht="13.2"/>
    <row r="441" ht="13.2"/>
    <row r="442" ht="13.2"/>
    <row r="443" ht="13.2"/>
    <row r="444" ht="13.2"/>
    <row r="445" ht="13.2"/>
    <row r="446" ht="13.2"/>
    <row r="447" ht="13.2"/>
    <row r="448" ht="13.2"/>
    <row r="449" ht="13.2"/>
    <row r="450" ht="13.2"/>
    <row r="451" ht="13.2"/>
    <row r="452" ht="13.2"/>
    <row r="453" ht="13.2"/>
    <row r="454" ht="13.2"/>
    <row r="455" ht="13.2"/>
    <row r="456" ht="13.2"/>
    <row r="457" ht="13.2"/>
    <row r="458" ht="13.2"/>
    <row r="459" ht="13.2"/>
    <row r="460" ht="13.2"/>
    <row r="461" ht="13.2"/>
    <row r="462" ht="13.2"/>
    <row r="463" ht="13.2"/>
    <row r="464" ht="13.2"/>
    <row r="465" ht="13.2"/>
    <row r="466" ht="13.2"/>
    <row r="467" ht="13.2"/>
    <row r="468" ht="13.2"/>
    <row r="469" ht="13.2"/>
    <row r="470" ht="13.2"/>
    <row r="471" ht="13.2"/>
    <row r="472" ht="13.2"/>
    <row r="473" ht="13.2"/>
    <row r="474" ht="13.2"/>
    <row r="475" ht="13.2"/>
    <row r="476" ht="13.2"/>
    <row r="477" ht="13.2"/>
    <row r="478" ht="13.2"/>
    <row r="479" ht="13.2"/>
    <row r="480" ht="13.2"/>
    <row r="481" ht="13.2"/>
    <row r="482" ht="13.2"/>
    <row r="483" ht="13.2"/>
    <row r="484" ht="13.2"/>
    <row r="485" ht="13.2"/>
    <row r="486" ht="13.2"/>
    <row r="487" ht="13.2"/>
    <row r="488" ht="13.2"/>
    <row r="489" ht="13.2"/>
    <row r="490" ht="13.2"/>
    <row r="491" ht="13.2"/>
    <row r="492" ht="13.2"/>
    <row r="493" ht="13.2"/>
    <row r="494" ht="13.2"/>
    <row r="495" ht="13.2"/>
    <row r="496" ht="13.2"/>
    <row r="497" ht="13.2"/>
    <row r="498" ht="13.2"/>
    <row r="499" ht="13.2"/>
    <row r="500" ht="13.2"/>
    <row r="501" ht="13.2"/>
    <row r="502" ht="13.2"/>
    <row r="503" ht="13.2"/>
    <row r="504" ht="13.2"/>
    <row r="505" ht="13.2"/>
    <row r="506" ht="13.2"/>
    <row r="507" ht="13.2"/>
    <row r="508" ht="13.2"/>
    <row r="509" ht="13.2"/>
    <row r="510" ht="13.2"/>
    <row r="511" ht="13.2"/>
    <row r="512" ht="13.2"/>
    <row r="513" ht="13.2"/>
    <row r="514" ht="13.2"/>
    <row r="515" ht="13.2"/>
    <row r="516" ht="13.2"/>
    <row r="517" ht="13.2"/>
    <row r="518" ht="13.2"/>
    <row r="519" ht="13.2"/>
    <row r="520" ht="13.2"/>
    <row r="521" ht="13.2"/>
    <row r="522" ht="13.2"/>
    <row r="523" ht="13.2"/>
    <row r="524" ht="13.2"/>
    <row r="525" ht="13.2"/>
    <row r="526" ht="13.2"/>
    <row r="527" ht="13.2"/>
    <row r="528" ht="13.2"/>
    <row r="529" ht="13.2"/>
    <row r="530" ht="13.2"/>
    <row r="531" ht="13.2"/>
    <row r="532" ht="13.2"/>
    <row r="533" ht="13.2"/>
    <row r="534" ht="13.2"/>
    <row r="535" ht="13.2"/>
    <row r="536" ht="13.2"/>
    <row r="537" ht="13.2"/>
    <row r="538" ht="13.2"/>
    <row r="539" ht="13.2"/>
    <row r="540" ht="13.2"/>
    <row r="541" ht="13.2"/>
    <row r="542" ht="13.2"/>
    <row r="543" ht="13.2"/>
    <row r="544" ht="13.2"/>
    <row r="545" ht="13.2"/>
    <row r="546" ht="13.2"/>
    <row r="547" ht="13.2"/>
    <row r="548" ht="13.2"/>
    <row r="549" ht="13.2"/>
    <row r="550" ht="13.2"/>
    <row r="551" ht="13.2"/>
    <row r="552" ht="13.2"/>
    <row r="553" ht="13.2"/>
    <row r="554" ht="13.2"/>
    <row r="555" ht="13.2"/>
    <row r="556" ht="13.2"/>
    <row r="557" ht="13.2"/>
    <row r="558" ht="13.2"/>
    <row r="559" ht="13.2"/>
    <row r="560" ht="13.2"/>
    <row r="561" ht="13.2"/>
    <row r="562" ht="13.2"/>
    <row r="563" ht="13.2"/>
    <row r="564" ht="13.2"/>
    <row r="565" ht="13.2"/>
    <row r="566" ht="13.2"/>
    <row r="567" ht="13.2"/>
    <row r="568" ht="13.2"/>
    <row r="569" ht="13.2"/>
    <row r="570" ht="13.2"/>
    <row r="571" ht="13.2"/>
    <row r="572" ht="13.2"/>
    <row r="573" ht="13.2"/>
    <row r="574" ht="13.2"/>
    <row r="575" ht="13.2"/>
    <row r="576" ht="13.2"/>
    <row r="577" ht="13.2"/>
    <row r="578" ht="13.2"/>
    <row r="579" ht="13.2"/>
    <row r="580" ht="13.2"/>
    <row r="581" ht="13.2"/>
    <row r="582" ht="13.2"/>
    <row r="583" ht="13.2"/>
    <row r="584" ht="13.2"/>
    <row r="585" ht="13.2"/>
    <row r="586" ht="13.2"/>
    <row r="587" ht="13.2"/>
    <row r="588" ht="13.2"/>
    <row r="589" ht="13.2"/>
    <row r="590" ht="13.2"/>
    <row r="591" ht="13.2"/>
    <row r="592" ht="13.2"/>
    <row r="593" ht="13.2"/>
    <row r="594" ht="13.2"/>
    <row r="595" ht="13.2"/>
    <row r="596" ht="13.2"/>
    <row r="597" ht="13.2"/>
    <row r="598" ht="13.2"/>
    <row r="599" ht="13.2"/>
    <row r="600" ht="13.2"/>
    <row r="601" ht="13.2"/>
    <row r="602" ht="13.2"/>
    <row r="603" ht="13.2"/>
    <row r="604" ht="13.2"/>
    <row r="605" ht="13.2"/>
    <row r="606" ht="13.2"/>
    <row r="607" ht="13.2"/>
    <row r="608" ht="13.2"/>
    <row r="609" ht="13.2"/>
    <row r="610" ht="13.2"/>
    <row r="611" ht="13.2"/>
    <row r="612" ht="13.2"/>
    <row r="613" ht="13.2"/>
    <row r="614" ht="13.2"/>
    <row r="615" ht="13.2"/>
    <row r="616" ht="13.2"/>
    <row r="617" ht="13.2"/>
    <row r="618" ht="13.2"/>
    <row r="619" ht="13.2"/>
    <row r="620" ht="13.2"/>
    <row r="621" ht="13.2"/>
    <row r="622" ht="13.2"/>
    <row r="623" ht="13.2"/>
    <row r="624" ht="13.2"/>
    <row r="625" ht="13.2"/>
    <row r="626" ht="13.2"/>
    <row r="627" ht="13.2"/>
    <row r="628" ht="13.2"/>
    <row r="629" ht="13.2"/>
    <row r="630" ht="13.2"/>
    <row r="631" ht="13.2"/>
    <row r="632" ht="13.2"/>
    <row r="633" ht="13.2"/>
    <row r="634" ht="13.2"/>
    <row r="635" ht="13.2"/>
    <row r="636" ht="13.2"/>
    <row r="637" ht="13.2"/>
    <row r="638" ht="13.2"/>
    <row r="639" ht="13.2"/>
    <row r="640" ht="13.2"/>
    <row r="641" ht="13.2"/>
    <row r="642" ht="13.2"/>
    <row r="643" ht="13.2"/>
    <row r="644" ht="13.2"/>
    <row r="645" ht="13.2"/>
    <row r="646" ht="13.2"/>
    <row r="647" ht="13.2"/>
    <row r="648" ht="13.2"/>
    <row r="649" ht="13.2"/>
    <row r="650" ht="13.2"/>
    <row r="651" ht="13.2"/>
    <row r="652" ht="13.2"/>
    <row r="653" ht="13.2"/>
    <row r="654" ht="13.2"/>
    <row r="655" ht="13.2"/>
    <row r="656" ht="13.2"/>
    <row r="657" ht="13.2"/>
    <row r="658" ht="13.2"/>
    <row r="659" ht="13.2"/>
    <row r="660" ht="13.2"/>
    <row r="661" ht="13.2"/>
    <row r="662" ht="13.2"/>
    <row r="663" ht="13.2"/>
    <row r="664" ht="13.2"/>
    <row r="665" ht="13.2"/>
    <row r="666" ht="13.2"/>
    <row r="667" ht="13.2"/>
    <row r="668" ht="13.2"/>
    <row r="669" ht="13.2"/>
    <row r="670" ht="13.2"/>
    <row r="671" ht="13.2"/>
    <row r="672" ht="13.2"/>
    <row r="673" ht="13.2"/>
    <row r="674" ht="13.2"/>
    <row r="675" ht="13.2"/>
    <row r="676" ht="13.2"/>
    <row r="677" ht="13.2"/>
    <row r="678" ht="13.2"/>
    <row r="679" ht="13.2"/>
    <row r="680" ht="13.2"/>
    <row r="681" ht="13.2"/>
    <row r="682" ht="13.2"/>
    <row r="683" ht="13.2"/>
    <row r="684" ht="13.2"/>
    <row r="685" ht="13.2"/>
    <row r="686" ht="13.2"/>
    <row r="687" ht="13.2"/>
    <row r="688" ht="13.2"/>
    <row r="689" ht="13.2"/>
    <row r="690" ht="13.2"/>
    <row r="691" ht="13.2"/>
    <row r="692" ht="13.2"/>
    <row r="693" ht="13.2"/>
    <row r="694" ht="13.2"/>
    <row r="695" ht="13.2"/>
    <row r="696" ht="13.2"/>
    <row r="697" ht="13.2"/>
    <row r="698" ht="13.2"/>
    <row r="699" ht="13.2"/>
    <row r="700" ht="13.2"/>
    <row r="701" ht="13.2"/>
    <row r="702" ht="13.2"/>
    <row r="703" ht="13.2"/>
    <row r="704" ht="13.2"/>
    <row r="705" ht="13.2"/>
    <row r="706" ht="13.2"/>
    <row r="707" ht="13.2"/>
    <row r="708" ht="13.2"/>
    <row r="709" ht="13.2"/>
    <row r="710" ht="13.2"/>
    <row r="711" ht="13.2"/>
    <row r="712" ht="13.2"/>
    <row r="713" ht="13.2"/>
    <row r="714" ht="13.2"/>
    <row r="715" ht="13.2"/>
    <row r="716" ht="13.2"/>
    <row r="717" ht="13.2"/>
    <row r="718" ht="13.2"/>
    <row r="719" ht="13.2"/>
    <row r="720" ht="13.2"/>
    <row r="721" ht="13.2"/>
    <row r="722" ht="13.2"/>
    <row r="723" ht="13.2"/>
    <row r="724" ht="13.2"/>
    <row r="725" ht="13.2"/>
    <row r="726" ht="13.2"/>
    <row r="727" ht="13.2"/>
    <row r="728" ht="13.2"/>
    <row r="729" ht="13.2"/>
    <row r="730" ht="13.2"/>
    <row r="731" ht="13.2"/>
    <row r="732" ht="13.2"/>
    <row r="733" ht="13.2"/>
    <row r="734" ht="13.2"/>
    <row r="735" ht="13.2"/>
    <row r="736" ht="13.2"/>
    <row r="737" ht="13.2"/>
    <row r="738" ht="13.2"/>
    <row r="739" ht="13.2"/>
    <row r="740" ht="13.2"/>
    <row r="741" ht="13.2"/>
    <row r="742" ht="13.2"/>
    <row r="743" ht="13.2"/>
    <row r="744" ht="13.2"/>
    <row r="745" ht="13.2"/>
    <row r="746" ht="13.2"/>
    <row r="747" ht="13.2"/>
    <row r="748" ht="13.2"/>
    <row r="749" ht="13.2"/>
    <row r="750" ht="13.2"/>
    <row r="751" ht="13.2"/>
    <row r="752" ht="13.2"/>
    <row r="753" ht="13.2"/>
    <row r="754" ht="13.2"/>
    <row r="755" ht="13.2"/>
    <row r="756" ht="13.2"/>
    <row r="757" ht="13.2"/>
    <row r="758" ht="13.2"/>
    <row r="759" ht="13.2"/>
    <row r="760" ht="13.2"/>
    <row r="761" ht="13.2"/>
    <row r="762" ht="13.2"/>
    <row r="763" ht="13.2"/>
    <row r="764" ht="13.2"/>
    <row r="765" ht="13.2"/>
    <row r="766" ht="13.2"/>
    <row r="767" ht="13.2"/>
    <row r="768" ht="13.2"/>
    <row r="769" ht="13.2"/>
    <row r="770" ht="13.2"/>
    <row r="771" ht="13.2"/>
    <row r="772" ht="13.2"/>
    <row r="773" ht="13.2"/>
    <row r="774" ht="13.2"/>
    <row r="775" ht="13.2"/>
    <row r="776" ht="13.2"/>
    <row r="777" ht="13.2"/>
    <row r="778" ht="13.2"/>
    <row r="779" ht="13.2"/>
    <row r="780" ht="13.2"/>
    <row r="781" ht="13.2"/>
    <row r="782" ht="13.2"/>
    <row r="783" ht="13.2"/>
    <row r="784" ht="13.2"/>
    <row r="785" ht="13.2"/>
    <row r="786" ht="13.2"/>
    <row r="787" ht="13.2"/>
    <row r="788" ht="13.2"/>
    <row r="789" ht="13.2"/>
    <row r="790" ht="13.2"/>
    <row r="791" ht="13.2"/>
    <row r="792" ht="13.2"/>
    <row r="793" ht="13.2"/>
    <row r="794" ht="13.2"/>
    <row r="795" ht="13.2"/>
    <row r="796" ht="13.2"/>
    <row r="797" ht="13.2"/>
    <row r="798" ht="13.2"/>
    <row r="799" ht="13.2"/>
    <row r="800" ht="13.2"/>
    <row r="801" ht="13.2"/>
    <row r="802" ht="13.2"/>
    <row r="803" ht="13.2"/>
    <row r="804" ht="13.2"/>
    <row r="805" ht="13.2"/>
    <row r="806" ht="13.2"/>
    <row r="807" ht="13.2"/>
    <row r="808" ht="13.2"/>
    <row r="809" ht="13.2"/>
    <row r="810" ht="13.2"/>
    <row r="811" ht="13.2"/>
    <row r="812" ht="13.2"/>
    <row r="813" ht="13.2"/>
    <row r="814" ht="13.2"/>
    <row r="815" ht="13.2"/>
    <row r="816" ht="13.2"/>
    <row r="817" ht="13.2"/>
    <row r="818" ht="13.2"/>
    <row r="819" ht="13.2"/>
    <row r="820" ht="13.2"/>
    <row r="821" ht="13.2"/>
    <row r="822" ht="13.2"/>
    <row r="823" ht="13.2"/>
    <row r="824" ht="13.2"/>
    <row r="825" ht="13.2"/>
    <row r="826" ht="13.2"/>
    <row r="827" ht="13.2"/>
    <row r="828" ht="13.2"/>
    <row r="829" ht="13.2"/>
    <row r="830" ht="13.2"/>
    <row r="831" ht="13.2"/>
    <row r="832" ht="13.2"/>
    <row r="833" ht="13.2"/>
    <row r="834" ht="13.2"/>
    <row r="835" ht="13.2"/>
    <row r="836" ht="13.2"/>
    <row r="837" ht="13.2"/>
    <row r="838" ht="13.2"/>
    <row r="839" ht="13.2"/>
    <row r="840" ht="13.2"/>
    <row r="841" ht="13.2"/>
    <row r="842" ht="13.2"/>
    <row r="843" ht="13.2"/>
    <row r="844" ht="13.2"/>
    <row r="845" ht="13.2"/>
    <row r="846" ht="13.2"/>
    <row r="847" ht="13.2"/>
    <row r="848" ht="13.2"/>
    <row r="849" ht="13.2"/>
    <row r="850" ht="13.2"/>
    <row r="851" ht="13.2"/>
    <row r="852" ht="13.2"/>
    <row r="853" ht="13.2"/>
    <row r="854" ht="13.2"/>
    <row r="855" ht="13.2"/>
    <row r="856" ht="13.2"/>
    <row r="857" ht="13.2"/>
    <row r="858" ht="13.2"/>
    <row r="859" ht="13.2"/>
    <row r="860" ht="13.2"/>
    <row r="861" ht="13.2"/>
    <row r="862" ht="13.2"/>
    <row r="863" ht="13.2"/>
    <row r="864" ht="13.2"/>
    <row r="865" ht="13.2"/>
    <row r="866" ht="13.2"/>
    <row r="867" ht="13.2"/>
    <row r="868" ht="13.2"/>
    <row r="869" ht="13.2"/>
    <row r="870" ht="13.2"/>
    <row r="871" ht="13.2"/>
    <row r="872" ht="13.2"/>
    <row r="873" ht="13.2"/>
    <row r="874" ht="13.2"/>
    <row r="875" ht="13.2"/>
    <row r="876" ht="13.2"/>
    <row r="877" ht="13.2"/>
    <row r="878" ht="13.2"/>
    <row r="879" ht="13.2"/>
    <row r="880" ht="13.2"/>
    <row r="881" ht="13.2"/>
    <row r="882" ht="13.2"/>
    <row r="883" ht="13.2"/>
    <row r="884" ht="13.2"/>
    <row r="885" ht="13.2"/>
    <row r="886" ht="13.2"/>
    <row r="887" ht="13.2"/>
    <row r="888" ht="13.2"/>
    <row r="889" ht="13.2"/>
    <row r="890" ht="13.2"/>
    <row r="891" ht="13.2"/>
    <row r="892" ht="13.2"/>
    <row r="893" ht="13.2"/>
    <row r="894" ht="13.2"/>
    <row r="895" ht="13.2"/>
    <row r="896" ht="13.2"/>
    <row r="897" ht="13.2"/>
    <row r="898" ht="13.2"/>
    <row r="899" ht="13.2"/>
    <row r="900" ht="13.2"/>
    <row r="901" ht="13.2"/>
    <row r="902" ht="13.2"/>
    <row r="903" ht="13.2"/>
    <row r="904" ht="13.2"/>
    <row r="905" ht="13.2"/>
    <row r="906" ht="13.2"/>
    <row r="907" ht="13.2"/>
    <row r="908" ht="13.2"/>
    <row r="909" ht="13.2"/>
    <row r="910" ht="13.2"/>
    <row r="911" ht="13.2"/>
    <row r="912" ht="13.2"/>
    <row r="913" ht="13.2"/>
    <row r="914" ht="13.2"/>
    <row r="915" ht="13.2"/>
    <row r="916" ht="13.2"/>
    <row r="917" ht="13.2"/>
    <row r="918" ht="13.2"/>
    <row r="919" ht="13.2"/>
    <row r="920" ht="13.2"/>
    <row r="921" ht="13.2"/>
    <row r="922" ht="13.2"/>
    <row r="923" ht="13.2"/>
    <row r="924" ht="13.2"/>
    <row r="925" ht="13.2"/>
    <row r="926" ht="13.2"/>
    <row r="927" ht="13.2"/>
    <row r="928" ht="13.2"/>
    <row r="929" ht="13.2"/>
    <row r="930" ht="13.2"/>
    <row r="931" ht="13.2"/>
    <row r="932" ht="13.2"/>
    <row r="933" ht="13.2"/>
    <row r="934" ht="13.2"/>
    <row r="935" ht="13.2"/>
    <row r="936" ht="13.2"/>
    <row r="937" ht="13.2"/>
    <row r="938" ht="13.2"/>
    <row r="939" ht="13.2"/>
    <row r="940" ht="13.2"/>
    <row r="941" ht="13.2"/>
    <row r="942" ht="13.2"/>
    <row r="943" ht="13.2"/>
    <row r="944" ht="13.2"/>
    <row r="945" ht="13.2"/>
    <row r="946" ht="13.2"/>
    <row r="947" ht="13.2"/>
    <row r="948" ht="13.2"/>
    <row r="949" ht="13.2"/>
    <row r="950" ht="13.2"/>
    <row r="951" ht="13.2"/>
    <row r="952" ht="13.2"/>
    <row r="953" ht="13.2"/>
    <row r="954" ht="13.2"/>
    <row r="955" ht="13.2"/>
    <row r="956" ht="13.2"/>
    <row r="957" ht="13.2"/>
    <row r="958" ht="13.2"/>
    <row r="959" ht="13.2"/>
    <row r="960" ht="13.2"/>
    <row r="961" ht="13.2"/>
    <row r="962" ht="13.2"/>
    <row r="963" ht="13.2"/>
    <row r="964" ht="13.2"/>
    <row r="965" ht="13.2"/>
    <row r="966" ht="13.2"/>
    <row r="967" ht="13.2"/>
    <row r="968" ht="13.2"/>
    <row r="969" ht="13.2"/>
    <row r="970" ht="13.2"/>
    <row r="971" ht="13.2"/>
    <row r="972" ht="13.2"/>
    <row r="973" ht="13.2"/>
    <row r="974" ht="13.2"/>
    <row r="975" ht="13.2"/>
    <row r="976" ht="13.2"/>
    <row r="977" ht="13.2"/>
    <row r="978" ht="13.2"/>
    <row r="979" ht="13.2"/>
    <row r="980" ht="13.2"/>
    <row r="981" ht="13.2"/>
    <row r="982" ht="13.2"/>
    <row r="983" ht="13.2"/>
    <row r="984" ht="13.2"/>
    <row r="985" ht="13.2"/>
    <row r="986" ht="13.2"/>
    <row r="987" ht="13.2"/>
    <row r="988" ht="13.2"/>
    <row r="989" ht="13.2"/>
    <row r="990" ht="13.2"/>
    <row r="991" ht="13.2"/>
    <row r="992" ht="13.2"/>
    <row r="993" ht="13.2"/>
    <row r="994" ht="13.2"/>
    <row r="995" ht="13.2"/>
    <row r="996" ht="13.2"/>
    <row r="997" ht="13.2"/>
    <row r="998" ht="13.2"/>
    <row r="999" ht="13.2"/>
    <row r="1000" ht="13.2"/>
    <row r="1001" ht="13.2"/>
    <row r="1002" ht="13.2"/>
    <row r="1003" ht="13.2"/>
    <row r="1004" ht="13.2"/>
    <row r="1005" ht="13.2"/>
    <row r="1006" ht="13.2"/>
    <row r="1007" ht="13.2"/>
    <row r="1008" ht="13.2"/>
    <row r="1009" ht="13.2"/>
    <row r="1010" ht="13.2"/>
    <row r="1011" ht="13.2"/>
    <row r="1012" ht="13.2"/>
    <row r="1013" ht="13.2"/>
    <row r="1014" ht="13.2"/>
    <row r="1015" ht="13.2"/>
    <row r="1016" ht="13.2"/>
    <row r="1017" ht="13.2"/>
    <row r="1018" ht="13.2"/>
    <row r="1019" ht="13.2"/>
    <row r="1020" ht="13.2"/>
    <row r="1021" ht="13.2"/>
    <row r="1022" ht="13.2"/>
    <row r="1023" ht="13.2"/>
    <row r="1024" ht="13.2"/>
    <row r="1025" ht="13.2"/>
    <row r="1026" ht="13.2"/>
    <row r="1027" ht="13.2"/>
    <row r="1028" ht="13.2"/>
    <row r="1029" ht="13.2"/>
    <row r="1030" ht="13.2"/>
    <row r="1031" ht="13.2"/>
    <row r="1032" ht="13.2"/>
    <row r="1033" ht="13.2"/>
    <row r="1034" ht="13.2"/>
    <row r="1035" ht="13.2"/>
    <row r="1036" ht="13.2"/>
    <row r="1037" ht="13.2"/>
    <row r="1038" ht="13.2"/>
    <row r="1039" ht="13.2"/>
    <row r="1040" ht="13.2"/>
    <row r="1041" ht="13.2"/>
    <row r="1042" ht="13.2"/>
    <row r="1043" ht="13.2"/>
    <row r="1044" ht="13.2"/>
    <row r="1045" ht="13.2"/>
    <row r="1046" ht="13.2"/>
    <row r="1047" ht="13.2"/>
    <row r="1048" ht="13.2"/>
    <row r="1049" ht="13.2"/>
    <row r="1050" ht="13.2"/>
    <row r="1051" ht="13.2"/>
    <row r="1052" ht="13.2"/>
    <row r="1053" ht="13.2"/>
    <row r="1054" ht="13.2"/>
    <row r="1055" ht="13.2"/>
    <row r="1056" ht="13.2"/>
    <row r="1057" ht="13.2"/>
    <row r="1058" ht="13.2"/>
    <row r="1059" ht="13.2"/>
    <row r="1060" ht="13.2"/>
    <row r="1061" ht="13.2"/>
    <row r="1062" ht="13.2"/>
    <row r="1063" ht="13.2"/>
    <row r="1064" ht="13.2"/>
    <row r="1065" ht="13.2"/>
    <row r="1066" ht="13.2"/>
    <row r="1067" ht="13.2"/>
    <row r="1068" ht="13.2"/>
    <row r="1069" ht="13.2"/>
    <row r="1070" ht="13.2"/>
    <row r="1071" ht="13.2"/>
    <row r="1072" ht="13.2"/>
    <row r="1073" ht="13.2"/>
    <row r="1074" ht="13.2"/>
    <row r="1075" ht="13.2"/>
    <row r="1076" ht="13.2"/>
    <row r="1077" ht="13.2"/>
    <row r="1078" ht="13.2"/>
    <row r="1079" ht="13.2"/>
    <row r="1080" ht="13.2"/>
    <row r="1081" ht="13.2"/>
    <row r="1082" ht="13.2"/>
    <row r="1083" ht="13.2"/>
    <row r="1084" ht="13.2"/>
    <row r="1085" ht="13.2"/>
    <row r="1086" ht="13.2"/>
    <row r="1087" ht="13.2"/>
    <row r="1088" ht="13.2"/>
    <row r="1089" ht="13.2"/>
    <row r="1090" ht="13.2"/>
    <row r="1091" ht="13.2"/>
    <row r="1092" ht="13.2"/>
    <row r="1093" ht="13.2"/>
    <row r="1094" ht="13.2"/>
    <row r="1095" ht="13.2"/>
    <row r="1096" ht="13.2"/>
    <row r="1097" ht="13.2"/>
    <row r="1098" ht="13.2"/>
    <row r="1099" ht="13.2"/>
    <row r="1100" ht="13.2"/>
    <row r="1101" ht="13.2"/>
    <row r="1102" ht="13.2"/>
    <row r="1103" ht="13.2"/>
    <row r="1104" ht="13.2"/>
    <row r="1105" ht="13.2"/>
    <row r="1106" ht="13.2"/>
    <row r="1107" ht="13.2"/>
    <row r="1108" ht="13.2"/>
    <row r="1109" ht="13.2"/>
    <row r="1110" ht="13.2"/>
    <row r="1111" ht="13.2"/>
    <row r="1112" ht="13.2"/>
    <row r="1113" ht="13.2"/>
    <row r="1114" ht="13.2"/>
    <row r="1115" ht="13.2"/>
    <row r="1116" ht="13.2"/>
    <row r="1117" ht="13.2"/>
    <row r="1118" ht="13.2"/>
    <row r="1119" ht="13.2"/>
    <row r="1120" ht="13.2"/>
    <row r="1121" ht="13.2"/>
    <row r="1122" ht="13.2"/>
    <row r="1123" ht="13.2"/>
    <row r="1124" ht="13.2"/>
    <row r="1125" ht="13.2"/>
    <row r="1126" ht="13.2"/>
    <row r="1127" ht="13.2"/>
    <row r="1128" ht="13.2"/>
    <row r="1129" ht="13.2"/>
    <row r="1130" ht="13.2"/>
    <row r="1131" ht="13.2"/>
    <row r="1132" ht="13.2"/>
    <row r="1133" ht="13.2"/>
    <row r="1134" ht="13.2"/>
    <row r="1135" ht="13.2"/>
    <row r="1136" ht="13.2"/>
    <row r="1137" ht="13.2"/>
    <row r="1138" ht="13.2"/>
    <row r="1139" ht="13.2"/>
    <row r="1140" ht="13.2"/>
    <row r="1141" ht="13.2"/>
    <row r="1142" ht="13.2"/>
    <row r="1143" ht="13.2"/>
    <row r="1144" ht="13.2"/>
    <row r="1145" ht="13.2"/>
    <row r="1146" ht="13.2"/>
  </sheetData>
  <autoFilter ref="A2:AJ134" xr:uid="{CAB81C36-E5FC-4CBF-844F-EF6D3E02048A}"/>
  <mergeCells count="5">
    <mergeCell ref="AE1:AH1"/>
    <mergeCell ref="E1:J1"/>
    <mergeCell ref="Z1:AA1"/>
    <mergeCell ref="K1:R1"/>
    <mergeCell ref="S1:Y1"/>
  </mergeCells>
  <pageMargins left="0.25" right="0.25" top="0.75" bottom="0.75" header="0" footer="0"/>
  <pageSetup paperSize="9" scale="68" orientation="landscape" r:id="rId1"/>
  <ignoredErrors>
    <ignoredError sqref="AD4:AD87 AD88:AD204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3E267-DF47-40CE-B210-8911E5A281F9}">
  <dimension ref="A1:I46"/>
  <sheetViews>
    <sheetView workbookViewId="0">
      <selection activeCell="C42" sqref="C42"/>
    </sheetView>
  </sheetViews>
  <sheetFormatPr defaultRowHeight="13.2"/>
  <cols>
    <col min="1" max="1" width="12.33203125" customWidth="1"/>
    <col min="2" max="2" width="11.88671875" style="39" customWidth="1"/>
    <col min="3" max="3" width="9.109375" style="12"/>
    <col min="4" max="4" width="16.6640625" style="12" customWidth="1"/>
    <col min="5" max="5" width="9.109375" style="35"/>
    <col min="6" max="6" width="9.109375" style="38"/>
    <col min="7" max="9" width="9.109375" style="35"/>
  </cols>
  <sheetData>
    <row r="1" spans="1:8">
      <c r="B1" s="37"/>
      <c r="C1" s="37" t="s">
        <v>32</v>
      </c>
      <c r="D1" s="37" t="s">
        <v>46</v>
      </c>
      <c r="F1" s="37"/>
      <c r="G1" s="37" t="s">
        <v>32</v>
      </c>
      <c r="H1" s="37" t="s">
        <v>46</v>
      </c>
    </row>
    <row r="2" spans="1:8" ht="26.4">
      <c r="A2" s="28" t="s">
        <v>41</v>
      </c>
      <c r="B2" s="37">
        <v>1</v>
      </c>
      <c r="C2" s="34">
        <v>15</v>
      </c>
      <c r="D2" s="29"/>
      <c r="E2" s="36" t="s">
        <v>48</v>
      </c>
      <c r="F2" s="189">
        <v>1</v>
      </c>
      <c r="G2" s="190">
        <v>35.630000000000003</v>
      </c>
      <c r="H2" s="30"/>
    </row>
    <row r="3" spans="1:8">
      <c r="B3" s="37">
        <v>2</v>
      </c>
      <c r="C3" s="34">
        <v>4.13</v>
      </c>
      <c r="D3" s="29"/>
      <c r="F3" s="189"/>
      <c r="G3" s="190"/>
      <c r="H3" s="30"/>
    </row>
    <row r="4" spans="1:8">
      <c r="B4" s="37">
        <v>3</v>
      </c>
      <c r="C4" s="29"/>
      <c r="D4" s="29">
        <v>7.5</v>
      </c>
      <c r="F4" s="40">
        <v>2</v>
      </c>
      <c r="G4" s="31">
        <v>24.75</v>
      </c>
      <c r="H4" s="30"/>
    </row>
    <row r="5" spans="1:8">
      <c r="B5" s="37">
        <v>4</v>
      </c>
      <c r="C5" s="47">
        <v>6.38</v>
      </c>
      <c r="D5" s="29"/>
      <c r="F5" s="40">
        <v>3</v>
      </c>
      <c r="G5" s="30"/>
      <c r="H5" s="31">
        <v>12.38</v>
      </c>
    </row>
    <row r="6" spans="1:8">
      <c r="B6" s="37">
        <v>5</v>
      </c>
      <c r="C6" s="47">
        <v>6.75</v>
      </c>
      <c r="D6" s="29"/>
      <c r="F6" s="40">
        <v>3</v>
      </c>
      <c r="G6" s="30"/>
      <c r="H6" s="31">
        <v>19.5</v>
      </c>
    </row>
    <row r="7" spans="1:8">
      <c r="B7" s="37">
        <v>6</v>
      </c>
      <c r="C7" s="34">
        <v>10.5</v>
      </c>
      <c r="D7" s="29"/>
      <c r="F7" s="40">
        <v>4</v>
      </c>
      <c r="G7" s="30"/>
      <c r="H7" s="31">
        <v>75</v>
      </c>
    </row>
    <row r="8" spans="1:8">
      <c r="B8" s="37">
        <v>7</v>
      </c>
      <c r="C8" s="29"/>
      <c r="D8" s="29">
        <v>10.130000000000001</v>
      </c>
      <c r="F8" s="40">
        <v>5</v>
      </c>
      <c r="G8" s="31">
        <v>21.38</v>
      </c>
      <c r="H8" s="30"/>
    </row>
    <row r="9" spans="1:8">
      <c r="B9" s="37">
        <v>8</v>
      </c>
      <c r="C9" s="34">
        <v>12.38</v>
      </c>
      <c r="D9" s="29"/>
      <c r="F9" s="40">
        <v>6</v>
      </c>
      <c r="G9" s="31">
        <v>13.13</v>
      </c>
      <c r="H9" s="30"/>
    </row>
    <row r="10" spans="1:8">
      <c r="B10" s="37">
        <v>9</v>
      </c>
      <c r="C10" s="34">
        <v>12.75</v>
      </c>
      <c r="D10" s="29"/>
      <c r="F10" s="40">
        <v>7</v>
      </c>
      <c r="G10" s="31">
        <v>17.63</v>
      </c>
      <c r="H10" s="30"/>
    </row>
    <row r="11" spans="1:8">
      <c r="B11" s="37">
        <v>10</v>
      </c>
      <c r="C11" s="34">
        <v>14.63</v>
      </c>
      <c r="D11" s="29"/>
      <c r="F11" s="40">
        <v>8</v>
      </c>
      <c r="G11" s="31">
        <v>15.75</v>
      </c>
      <c r="H11" s="30"/>
    </row>
    <row r="12" spans="1:8">
      <c r="B12" s="37">
        <v>11</v>
      </c>
      <c r="C12" s="34">
        <v>9.3800000000000008</v>
      </c>
      <c r="D12" s="29"/>
      <c r="F12" s="40" t="s">
        <v>49</v>
      </c>
      <c r="G12" s="30"/>
      <c r="H12" s="31">
        <v>13.88</v>
      </c>
    </row>
    <row r="13" spans="1:8">
      <c r="B13" s="37">
        <v>12</v>
      </c>
      <c r="C13" s="34">
        <v>8.25</v>
      </c>
      <c r="D13" s="29"/>
      <c r="F13" s="40" t="s">
        <v>50</v>
      </c>
      <c r="G13" s="30"/>
      <c r="H13" s="31">
        <v>13.5</v>
      </c>
    </row>
    <row r="14" spans="1:8">
      <c r="B14" s="37">
        <v>13</v>
      </c>
      <c r="C14" s="47">
        <v>13.13</v>
      </c>
      <c r="D14" s="29"/>
      <c r="F14" s="40" t="s">
        <v>51</v>
      </c>
      <c r="G14" s="31">
        <v>13.88</v>
      </c>
      <c r="H14" s="30"/>
    </row>
    <row r="15" spans="1:8">
      <c r="B15" s="37">
        <v>14</v>
      </c>
      <c r="C15" s="34">
        <v>9.75</v>
      </c>
      <c r="D15" s="29"/>
      <c r="F15" s="37"/>
      <c r="G15" s="32"/>
      <c r="H15" s="32"/>
    </row>
    <row r="16" spans="1:8">
      <c r="B16" s="37">
        <v>15</v>
      </c>
      <c r="C16" s="34">
        <v>9.75</v>
      </c>
      <c r="D16" s="29"/>
      <c r="F16" s="37"/>
      <c r="G16" s="32"/>
      <c r="H16" s="32"/>
    </row>
    <row r="17" spans="2:8">
      <c r="B17" s="37">
        <v>16</v>
      </c>
      <c r="C17" s="34">
        <v>8.6300000000000008</v>
      </c>
      <c r="D17" s="29"/>
      <c r="F17" s="37"/>
      <c r="G17" s="32"/>
      <c r="H17" s="32"/>
    </row>
    <row r="18" spans="2:8">
      <c r="B18" s="37">
        <v>17</v>
      </c>
      <c r="C18" s="51">
        <v>9.75</v>
      </c>
      <c r="D18" s="29"/>
      <c r="F18" s="37"/>
      <c r="G18" s="32"/>
      <c r="H18" s="32"/>
    </row>
    <row r="19" spans="2:8">
      <c r="B19" s="37">
        <v>18</v>
      </c>
      <c r="C19" s="34">
        <v>21.38</v>
      </c>
      <c r="D19" s="29"/>
      <c r="F19" s="37"/>
      <c r="G19" s="32"/>
      <c r="H19" s="32"/>
    </row>
    <row r="20" spans="2:8">
      <c r="B20" s="37" t="s">
        <v>42</v>
      </c>
      <c r="C20" s="34">
        <v>12.75</v>
      </c>
      <c r="D20" s="29"/>
      <c r="F20" s="37"/>
      <c r="G20" s="32"/>
      <c r="H20" s="32"/>
    </row>
    <row r="21" spans="2:8">
      <c r="B21" s="37" t="s">
        <v>43</v>
      </c>
      <c r="C21" s="34">
        <v>12.75</v>
      </c>
      <c r="D21" s="29"/>
      <c r="F21" s="37"/>
      <c r="G21" s="32"/>
      <c r="H21" s="32"/>
    </row>
    <row r="22" spans="2:8">
      <c r="B22" s="37">
        <v>20</v>
      </c>
      <c r="C22" s="52"/>
      <c r="D22" s="29">
        <v>9.75</v>
      </c>
      <c r="F22" s="37"/>
      <c r="G22" s="32"/>
      <c r="H22" s="32"/>
    </row>
    <row r="23" spans="2:8">
      <c r="B23" s="37">
        <v>21</v>
      </c>
      <c r="C23" s="34">
        <v>9</v>
      </c>
      <c r="D23" s="29"/>
      <c r="F23" s="37"/>
      <c r="G23" s="32"/>
      <c r="H23" s="32"/>
    </row>
    <row r="24" spans="2:8">
      <c r="B24" s="37">
        <v>22</v>
      </c>
      <c r="C24" s="34">
        <v>8.6300000000000008</v>
      </c>
      <c r="D24" s="29"/>
      <c r="F24" s="37"/>
      <c r="G24" s="32"/>
      <c r="H24" s="32"/>
    </row>
    <row r="25" spans="2:8">
      <c r="B25" s="37">
        <v>23</v>
      </c>
      <c r="C25" s="34">
        <v>8.6300000000000008</v>
      </c>
      <c r="D25" s="29"/>
      <c r="F25" s="37"/>
      <c r="G25" s="32"/>
      <c r="H25" s="32"/>
    </row>
    <row r="26" spans="2:8">
      <c r="B26" s="37">
        <v>24</v>
      </c>
      <c r="C26" s="47">
        <v>9.75</v>
      </c>
      <c r="D26" s="29"/>
      <c r="F26" s="37"/>
      <c r="G26" s="32"/>
      <c r="H26" s="32"/>
    </row>
    <row r="27" spans="2:8">
      <c r="B27" s="37">
        <v>25</v>
      </c>
      <c r="C27" s="29"/>
      <c r="D27" s="29">
        <v>19.5</v>
      </c>
      <c r="F27" s="37"/>
      <c r="G27" s="32"/>
      <c r="H27" s="32"/>
    </row>
    <row r="28" spans="2:8">
      <c r="B28" s="37" t="s">
        <v>44</v>
      </c>
      <c r="C28" s="34">
        <v>10.88</v>
      </c>
      <c r="D28" s="29"/>
      <c r="F28" s="37"/>
      <c r="G28" s="32"/>
      <c r="H28" s="32"/>
    </row>
    <row r="29" spans="2:8">
      <c r="B29" s="37" t="s">
        <v>45</v>
      </c>
      <c r="C29" s="34">
        <v>10.88</v>
      </c>
      <c r="D29" s="29"/>
      <c r="F29" s="37"/>
      <c r="G29" s="32"/>
      <c r="H29" s="32"/>
    </row>
    <row r="30" spans="2:8">
      <c r="B30" s="37">
        <v>27</v>
      </c>
      <c r="C30" s="34">
        <v>15</v>
      </c>
      <c r="D30" s="29"/>
      <c r="F30" s="37"/>
      <c r="G30" s="32"/>
      <c r="H30" s="32"/>
    </row>
    <row r="31" spans="2:8">
      <c r="B31" s="37">
        <v>28</v>
      </c>
      <c r="C31" s="34">
        <v>37.130000000000003</v>
      </c>
      <c r="D31" s="29"/>
      <c r="F31" s="37"/>
      <c r="G31" s="32"/>
      <c r="H31" s="32"/>
    </row>
    <row r="32" spans="2:8">
      <c r="B32" s="37">
        <v>29</v>
      </c>
      <c r="C32" s="34">
        <v>9.75</v>
      </c>
      <c r="D32" s="29"/>
      <c r="F32" s="37"/>
      <c r="G32" s="32"/>
      <c r="H32" s="32"/>
    </row>
    <row r="33" spans="2:9">
      <c r="B33" s="37">
        <v>30</v>
      </c>
      <c r="C33" s="34">
        <v>9.3800000000000008</v>
      </c>
      <c r="D33" s="29"/>
      <c r="F33" s="37"/>
      <c r="G33" s="32"/>
      <c r="H33" s="32"/>
    </row>
    <row r="34" spans="2:9">
      <c r="B34" s="37" t="s">
        <v>47</v>
      </c>
      <c r="C34" s="34">
        <v>52.13</v>
      </c>
      <c r="D34" s="29"/>
      <c r="F34" s="37"/>
      <c r="G34" s="32"/>
      <c r="H34" s="32"/>
    </row>
    <row r="35" spans="2:9" ht="13.8" thickBot="1">
      <c r="B35" s="38"/>
      <c r="C35" s="42">
        <f>SUM(C2:C34)</f>
        <v>379.19999999999993</v>
      </c>
      <c r="D35" s="33">
        <f>SUM(D2:D34)</f>
        <v>46.88</v>
      </c>
      <c r="F35" s="37"/>
      <c r="G35" s="43">
        <f>SUM(G2:G34)</f>
        <v>142.14999999999998</v>
      </c>
      <c r="H35" s="32">
        <f>SUM(H2:H34)</f>
        <v>134.26</v>
      </c>
    </row>
    <row r="36" spans="2:9" ht="13.8" thickTop="1"/>
    <row r="38" spans="2:9" ht="26.4">
      <c r="B38" s="39" t="s">
        <v>52</v>
      </c>
      <c r="C38" s="44">
        <f>C35+G35</f>
        <v>521.34999999999991</v>
      </c>
    </row>
    <row r="40" spans="2:9">
      <c r="B40" s="39" t="s">
        <v>46</v>
      </c>
      <c r="C40" s="12">
        <f>D35+H35</f>
        <v>181.14</v>
      </c>
      <c r="D40" s="12" t="s">
        <v>53</v>
      </c>
    </row>
    <row r="42" spans="2:9" s="25" customFormat="1" ht="26.4">
      <c r="B42" s="39" t="s">
        <v>55</v>
      </c>
      <c r="C42" s="48">
        <f>C26+C22+C14+C6+C5</f>
        <v>36.010000000000005</v>
      </c>
      <c r="D42" s="12"/>
      <c r="E42" s="35"/>
      <c r="F42" s="38"/>
      <c r="G42" s="35"/>
      <c r="H42" s="35"/>
      <c r="I42" s="35"/>
    </row>
    <row r="43" spans="2:9" ht="13.8" thickBot="1"/>
    <row r="44" spans="2:9" ht="13.8" thickBot="1">
      <c r="B44" s="53" t="s">
        <v>12</v>
      </c>
      <c r="C44" s="54">
        <f>C38-C42</f>
        <v>485.33999999999992</v>
      </c>
      <c r="D44" s="55" t="s">
        <v>56</v>
      </c>
    </row>
    <row r="46" spans="2:9">
      <c r="B46" s="39" t="s">
        <v>54</v>
      </c>
      <c r="C46" s="45">
        <v>700</v>
      </c>
      <c r="D46" s="56">
        <f>C44-C46</f>
        <v>-214.66000000000008</v>
      </c>
    </row>
  </sheetData>
  <mergeCells count="2">
    <mergeCell ref="F2:F3"/>
    <mergeCell ref="G2:G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B14A0-4E48-48CE-99EE-34EBB0CC0E03}">
  <dimension ref="A1:F40"/>
  <sheetViews>
    <sheetView workbookViewId="0">
      <selection activeCell="D1" sqref="D1:D1048576"/>
    </sheetView>
  </sheetViews>
  <sheetFormatPr defaultRowHeight="13.2"/>
  <cols>
    <col min="1" max="1" width="10.109375" bestFit="1" customWidth="1"/>
    <col min="3" max="3" width="18.6640625" customWidth="1"/>
    <col min="5" max="5" width="13.88671875" customWidth="1"/>
    <col min="6" max="6" width="12.5546875" style="12" customWidth="1"/>
  </cols>
  <sheetData>
    <row r="1" spans="1:6">
      <c r="A1" s="3"/>
      <c r="B1" s="4" t="s">
        <v>15</v>
      </c>
      <c r="C1" s="1"/>
      <c r="D1" s="1"/>
      <c r="E1" s="1"/>
      <c r="F1" s="2"/>
    </row>
    <row r="2" spans="1:6">
      <c r="A2" s="5"/>
      <c r="B2" s="6"/>
      <c r="C2" s="7"/>
      <c r="D2" s="7"/>
      <c r="E2" s="7"/>
      <c r="F2" s="50"/>
    </row>
    <row r="3" spans="1:6">
      <c r="A3" s="8" t="s">
        <v>0</v>
      </c>
      <c r="B3" s="10" t="s">
        <v>6</v>
      </c>
      <c r="C3" s="9" t="s">
        <v>16</v>
      </c>
      <c r="D3" s="10" t="s">
        <v>17</v>
      </c>
      <c r="E3" s="10" t="s">
        <v>19</v>
      </c>
      <c r="F3" s="15" t="s">
        <v>18</v>
      </c>
    </row>
    <row r="4" spans="1:6">
      <c r="A4" s="16"/>
      <c r="B4" s="37">
        <v>1</v>
      </c>
      <c r="D4" s="34">
        <v>15</v>
      </c>
      <c r="E4" s="22" t="s">
        <v>28</v>
      </c>
    </row>
    <row r="5" spans="1:6">
      <c r="A5" s="16"/>
      <c r="B5" s="37">
        <v>2</v>
      </c>
      <c r="D5" s="34">
        <v>4.13</v>
      </c>
      <c r="E5" s="22" t="s">
        <v>28</v>
      </c>
    </row>
    <row r="6" spans="1:6">
      <c r="A6" s="16"/>
      <c r="B6" s="37">
        <v>4</v>
      </c>
      <c r="D6" s="47">
        <v>6.38</v>
      </c>
      <c r="E6" s="22" t="s">
        <v>28</v>
      </c>
    </row>
    <row r="7" spans="1:6">
      <c r="A7" s="16"/>
      <c r="B7" s="37">
        <v>5</v>
      </c>
      <c r="D7" s="47">
        <v>6.75</v>
      </c>
      <c r="E7" s="22" t="s">
        <v>28</v>
      </c>
    </row>
    <row r="8" spans="1:6">
      <c r="A8" s="16"/>
      <c r="B8" s="37">
        <v>6</v>
      </c>
      <c r="D8" s="34">
        <v>10.5</v>
      </c>
      <c r="E8" s="22" t="s">
        <v>28</v>
      </c>
    </row>
    <row r="9" spans="1:6">
      <c r="A9" s="16"/>
      <c r="B9" s="37">
        <v>8</v>
      </c>
      <c r="D9" s="34">
        <v>12.38</v>
      </c>
      <c r="E9" s="22" t="s">
        <v>28</v>
      </c>
    </row>
    <row r="10" spans="1:6">
      <c r="A10" s="16"/>
      <c r="B10" s="37">
        <v>9</v>
      </c>
      <c r="D10" s="34">
        <v>12.75</v>
      </c>
      <c r="E10" s="22" t="s">
        <v>28</v>
      </c>
    </row>
    <row r="11" spans="1:6">
      <c r="A11" s="16"/>
      <c r="B11" s="37">
        <v>10</v>
      </c>
      <c r="D11" s="34">
        <v>14.63</v>
      </c>
      <c r="E11" s="22" t="s">
        <v>28</v>
      </c>
    </row>
    <row r="12" spans="1:6">
      <c r="A12" s="16"/>
      <c r="B12" s="37">
        <v>11</v>
      </c>
      <c r="D12" s="34">
        <v>9.3800000000000008</v>
      </c>
      <c r="E12" s="22" t="s">
        <v>28</v>
      </c>
    </row>
    <row r="13" spans="1:6">
      <c r="A13" s="16"/>
      <c r="B13" s="37">
        <v>12</v>
      </c>
      <c r="D13" s="34">
        <v>8.25</v>
      </c>
      <c r="E13" s="22" t="s">
        <v>28</v>
      </c>
    </row>
    <row r="14" spans="1:6">
      <c r="A14" s="16"/>
      <c r="B14" s="37">
        <v>13</v>
      </c>
      <c r="D14" s="47">
        <v>13.13</v>
      </c>
      <c r="E14" s="22" t="s">
        <v>28</v>
      </c>
    </row>
    <row r="15" spans="1:6">
      <c r="A15" s="16"/>
      <c r="B15" s="37">
        <v>14</v>
      </c>
      <c r="D15" s="34">
        <v>9.75</v>
      </c>
      <c r="E15" s="22" t="s">
        <v>28</v>
      </c>
    </row>
    <row r="16" spans="1:6">
      <c r="A16" s="16"/>
      <c r="B16" s="37">
        <v>15</v>
      </c>
      <c r="D16" s="34">
        <v>9.75</v>
      </c>
      <c r="E16" s="22" t="s">
        <v>28</v>
      </c>
    </row>
    <row r="17" spans="1:5">
      <c r="A17" s="16"/>
      <c r="B17" s="37">
        <v>16</v>
      </c>
      <c r="D17" s="34">
        <v>8.6300000000000008</v>
      </c>
      <c r="E17" s="22" t="s">
        <v>28</v>
      </c>
    </row>
    <row r="18" spans="1:5">
      <c r="A18" s="16"/>
      <c r="B18" s="37">
        <v>17</v>
      </c>
      <c r="D18" s="46">
        <v>9.75</v>
      </c>
      <c r="E18" s="22" t="s">
        <v>28</v>
      </c>
    </row>
    <row r="19" spans="1:5">
      <c r="A19" s="16"/>
      <c r="B19" s="37">
        <v>18</v>
      </c>
      <c r="D19" s="34">
        <v>21.38</v>
      </c>
      <c r="E19" s="22" t="s">
        <v>28</v>
      </c>
    </row>
    <row r="20" spans="1:5">
      <c r="A20" s="16"/>
      <c r="B20" s="37" t="s">
        <v>42</v>
      </c>
      <c r="D20" s="34">
        <v>12.75</v>
      </c>
      <c r="E20" s="22" t="s">
        <v>28</v>
      </c>
    </row>
    <row r="21" spans="1:5">
      <c r="A21" s="16"/>
      <c r="B21" s="37" t="s">
        <v>43</v>
      </c>
      <c r="D21" s="34">
        <v>12.75</v>
      </c>
      <c r="E21" s="22" t="s">
        <v>28</v>
      </c>
    </row>
    <row r="22" spans="1:5">
      <c r="A22" s="16"/>
      <c r="B22" s="37">
        <v>20</v>
      </c>
      <c r="D22" s="47">
        <v>9.75</v>
      </c>
      <c r="E22" s="22" t="s">
        <v>28</v>
      </c>
    </row>
    <row r="23" spans="1:5">
      <c r="A23" s="16"/>
      <c r="B23" s="37">
        <v>21</v>
      </c>
      <c r="D23" s="34">
        <v>9</v>
      </c>
      <c r="E23" s="22" t="s">
        <v>28</v>
      </c>
    </row>
    <row r="24" spans="1:5">
      <c r="A24" s="16"/>
      <c r="B24" s="37">
        <v>22</v>
      </c>
      <c r="D24" s="34">
        <v>8.6300000000000008</v>
      </c>
      <c r="E24" s="22" t="s">
        <v>28</v>
      </c>
    </row>
    <row r="25" spans="1:5">
      <c r="A25" s="16"/>
      <c r="B25" s="37">
        <v>23</v>
      </c>
      <c r="D25" s="34">
        <v>8.6300000000000008</v>
      </c>
      <c r="E25" s="22" t="s">
        <v>28</v>
      </c>
    </row>
    <row r="26" spans="1:5">
      <c r="A26" s="16"/>
      <c r="B26" s="37">
        <v>24</v>
      </c>
      <c r="D26" s="47">
        <v>9.75</v>
      </c>
      <c r="E26" s="22" t="s">
        <v>28</v>
      </c>
    </row>
    <row r="27" spans="1:5">
      <c r="A27" s="16"/>
      <c r="B27" s="37" t="s">
        <v>44</v>
      </c>
      <c r="D27" s="34">
        <v>10.88</v>
      </c>
      <c r="E27" s="22" t="s">
        <v>28</v>
      </c>
    </row>
    <row r="28" spans="1:5">
      <c r="A28" s="16"/>
      <c r="B28" s="37" t="s">
        <v>45</v>
      </c>
      <c r="D28" s="34">
        <v>10.88</v>
      </c>
      <c r="E28" s="22" t="s">
        <v>28</v>
      </c>
    </row>
    <row r="29" spans="1:5">
      <c r="A29" s="16"/>
      <c r="B29" s="37">
        <v>27</v>
      </c>
      <c r="D29" s="34">
        <v>15</v>
      </c>
      <c r="E29" s="22" t="s">
        <v>28</v>
      </c>
    </row>
    <row r="30" spans="1:5">
      <c r="A30" s="16"/>
      <c r="B30" s="37">
        <v>28</v>
      </c>
      <c r="D30" s="34">
        <v>37.130000000000003</v>
      </c>
      <c r="E30" s="22" t="s">
        <v>28</v>
      </c>
    </row>
    <row r="31" spans="1:5">
      <c r="A31" s="16"/>
      <c r="B31" s="37">
        <v>29</v>
      </c>
      <c r="D31" s="34">
        <v>9.75</v>
      </c>
      <c r="E31" s="22" t="s">
        <v>28</v>
      </c>
    </row>
    <row r="32" spans="1:5">
      <c r="A32" s="16"/>
      <c r="B32" s="37">
        <v>30</v>
      </c>
      <c r="D32" s="34">
        <v>9.3800000000000008</v>
      </c>
      <c r="E32" s="22" t="s">
        <v>28</v>
      </c>
    </row>
    <row r="33" spans="1:5">
      <c r="A33" s="16"/>
      <c r="B33" s="37" t="s">
        <v>47</v>
      </c>
      <c r="D33" s="34">
        <v>52.13</v>
      </c>
      <c r="E33" s="22" t="s">
        <v>28</v>
      </c>
    </row>
    <row r="34" spans="1:5">
      <c r="A34" s="16"/>
      <c r="B34" s="40">
        <v>1</v>
      </c>
      <c r="D34" s="49">
        <v>35.630000000000003</v>
      </c>
      <c r="E34" s="22" t="s">
        <v>28</v>
      </c>
    </row>
    <row r="35" spans="1:5">
      <c r="A35" s="16"/>
      <c r="B35" s="40">
        <v>2</v>
      </c>
      <c r="D35" s="49">
        <v>24.75</v>
      </c>
      <c r="E35" s="22" t="s">
        <v>28</v>
      </c>
    </row>
    <row r="36" spans="1:5">
      <c r="A36" s="16"/>
      <c r="B36" s="40">
        <v>5</v>
      </c>
      <c r="D36" s="49">
        <v>21.38</v>
      </c>
      <c r="E36" s="22" t="s">
        <v>28</v>
      </c>
    </row>
    <row r="37" spans="1:5">
      <c r="A37" s="16"/>
      <c r="B37" s="40">
        <v>6</v>
      </c>
      <c r="D37" s="49">
        <v>13.13</v>
      </c>
      <c r="E37" s="22" t="s">
        <v>28</v>
      </c>
    </row>
    <row r="38" spans="1:5">
      <c r="A38" s="16"/>
      <c r="B38" s="40">
        <v>7</v>
      </c>
      <c r="D38" s="49">
        <v>17.63</v>
      </c>
      <c r="E38" s="22" t="s">
        <v>28</v>
      </c>
    </row>
    <row r="39" spans="1:5">
      <c r="A39" s="16"/>
      <c r="B39" s="40">
        <v>8</v>
      </c>
      <c r="D39" s="49">
        <v>15.75</v>
      </c>
      <c r="E39" s="22" t="s">
        <v>28</v>
      </c>
    </row>
    <row r="40" spans="1:5">
      <c r="A40" s="16"/>
      <c r="B40" s="40" t="s">
        <v>51</v>
      </c>
      <c r="D40" s="49">
        <v>13.88</v>
      </c>
      <c r="E40" s="22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Overview to 2020-2021 Precept</vt:lpstr>
      <vt:lpstr> Budget Performance 2020-21</vt:lpstr>
      <vt:lpstr>Allotment Rents</vt:lpstr>
      <vt:lpstr>Invoice Raised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 ADSHEAD-GRANT</dc:creator>
  <cp:lastModifiedBy>will adshead-grant</cp:lastModifiedBy>
  <cp:lastPrinted>2021-01-10T22:07:25Z</cp:lastPrinted>
  <dcterms:created xsi:type="dcterms:W3CDTF">2019-04-12T15:29:38Z</dcterms:created>
  <dcterms:modified xsi:type="dcterms:W3CDTF">2021-01-20T22:48:33Z</dcterms:modified>
</cp:coreProperties>
</file>