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1\paperwork Jan meeting\"/>
    </mc:Choice>
  </mc:AlternateContent>
  <xr:revisionPtr revIDLastSave="0" documentId="8_{B399010B-0632-4A21-97E2-842F2655D931}" xr6:coauthVersionLast="46" xr6:coauthVersionMax="46" xr10:uidLastSave="{00000000-0000-0000-0000-000000000000}"/>
  <bookViews>
    <workbookView xWindow="-108" yWindow="-108" windowWidth="23256" windowHeight="12576" tabRatio="797" xr2:uid="{00000000-000D-0000-FFFF-FFFF00000000}"/>
  </bookViews>
  <sheets>
    <sheet name="Overview to 2020-2021 Precept" sheetId="13" r:id="rId1"/>
    <sheet name=" Budget Performance 2020-21" sheetId="3" r:id="rId2"/>
    <sheet name="Allotment Rents" sheetId="11" state="hidden" r:id="rId3"/>
    <sheet name="Invoice Raised" sheetId="9" state="hidden" r:id="rId4"/>
  </sheets>
  <definedNames>
    <definedName name="_xlnm._FilterDatabase" localSheetId="1" hidden="1">' Budget Performance 2020-21'!$A$2:$AJ$134</definedName>
    <definedName name="categories">OFFSET(#REF!,0,0,MATCH(REPT("z",255),#REF!),1)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3" l="1"/>
  <c r="M207" i="3"/>
  <c r="P207" i="3"/>
  <c r="B5" i="13"/>
  <c r="B4" i="13"/>
  <c r="W209" i="3"/>
  <c r="AB205" i="3" l="1"/>
  <c r="T207" i="3" l="1"/>
  <c r="S207" i="3"/>
  <c r="AB209" i="3" l="1"/>
  <c r="K45" i="3"/>
  <c r="AF221" i="3" l="1"/>
  <c r="AD5" i="3" l="1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4" i="3"/>
  <c r="AC205" i="3"/>
  <c r="C205" i="3"/>
  <c r="AC209" i="3" l="1"/>
  <c r="AE205" i="3"/>
  <c r="AE209" i="3" s="1"/>
  <c r="AG205" i="3"/>
  <c r="AG209" i="3" s="1"/>
  <c r="AH205" i="3"/>
  <c r="AF205" i="3"/>
  <c r="AF209" i="3" s="1"/>
  <c r="AH3" i="3" l="1"/>
  <c r="AH209" i="3" s="1"/>
  <c r="AG221" i="3" s="1"/>
  <c r="AH221" i="3" s="1"/>
  <c r="I205" i="3" l="1"/>
  <c r="J205" i="3"/>
  <c r="J207" i="3" s="1"/>
  <c r="M205" i="3"/>
  <c r="N205" i="3"/>
  <c r="P205" i="3"/>
  <c r="Q205" i="3"/>
  <c r="Q209" i="3" s="1"/>
  <c r="R205" i="3"/>
  <c r="R209" i="3" s="1"/>
  <c r="V205" i="3"/>
  <c r="W205" i="3"/>
  <c r="Y205" i="3"/>
  <c r="Z205" i="3"/>
  <c r="AA205" i="3"/>
  <c r="AA209" i="3" s="1"/>
  <c r="N209" i="3" l="1"/>
  <c r="V209" i="3"/>
  <c r="Z209" i="3"/>
  <c r="M209" i="3"/>
  <c r="Y207" i="3"/>
  <c r="Y209" i="3" s="1"/>
  <c r="W207" i="3"/>
  <c r="I209" i="3"/>
  <c r="P209" i="3"/>
  <c r="J209" i="3"/>
  <c r="U205" i="3" l="1"/>
  <c r="U209" i="3" s="1"/>
  <c r="K205" i="3"/>
  <c r="T205" i="3"/>
  <c r="X205" i="3"/>
  <c r="X209" i="3" s="1"/>
  <c r="T209" i="3" l="1"/>
  <c r="K209" i="3"/>
  <c r="F205" i="3"/>
  <c r="F207" i="3" s="1"/>
  <c r="G205" i="3"/>
  <c r="G207" i="3" s="1"/>
  <c r="S205" i="3"/>
  <c r="H205" i="3"/>
  <c r="E205" i="3"/>
  <c r="E207" i="3" s="1"/>
  <c r="O205" i="3"/>
  <c r="L205" i="3"/>
  <c r="L209" i="3" s="1"/>
  <c r="S209" i="3" l="1"/>
  <c r="O207" i="3"/>
  <c r="O209" i="3" s="1"/>
  <c r="G209" i="3"/>
  <c r="H209" i="3"/>
  <c r="F209" i="3"/>
  <c r="E209" i="3" l="1"/>
  <c r="AD207" i="3"/>
  <c r="C207" i="3"/>
  <c r="C42" i="11"/>
  <c r="H35" i="11" l="1"/>
  <c r="G35" i="11"/>
  <c r="D35" i="11"/>
  <c r="C40" i="11" s="1"/>
  <c r="C35" i="11"/>
  <c r="C38" i="11" s="1"/>
  <c r="C44" i="11" s="1"/>
  <c r="D46" i="11" s="1"/>
  <c r="AD205" i="3" l="1"/>
  <c r="AD209" i="3" l="1"/>
  <c r="C209" i="3"/>
</calcChain>
</file>

<file path=xl/sharedStrings.xml><?xml version="1.0" encoding="utf-8"?>
<sst xmlns="http://schemas.openxmlformats.org/spreadsheetml/2006/main" count="401" uniqueCount="176">
  <si>
    <t>Date</t>
  </si>
  <si>
    <t>Item</t>
  </si>
  <si>
    <t>salary</t>
  </si>
  <si>
    <t>Pension</t>
  </si>
  <si>
    <t>Paye</t>
  </si>
  <si>
    <t>training</t>
  </si>
  <si>
    <t>Details</t>
  </si>
  <si>
    <t>Phone</t>
  </si>
  <si>
    <t>insurance</t>
  </si>
  <si>
    <t>Grants</t>
  </si>
  <si>
    <t>S137</t>
  </si>
  <si>
    <t>Total Precept Expenses</t>
  </si>
  <si>
    <t>Total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</si>
  <si>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</si>
  <si>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</si>
  <si>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</si>
  <si>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</si>
  <si>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</si>
  <si>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</si>
  <si>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</si>
  <si>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General Reserve</t>
  </si>
  <si>
    <t>Payment</t>
  </si>
  <si>
    <t>Utilities</t>
  </si>
  <si>
    <t>Handyman Equipment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</si>
  <si>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</si>
  <si>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</si>
  <si>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</si>
  <si>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</si>
  <si>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</si>
  <si>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</si>
  <si>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</si>
  <si>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</si>
  <si>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</si>
  <si>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</si>
  <si>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</si>
  <si>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Ofice Equipment</t>
  </si>
  <si>
    <t>Accountancy &amp; Audit</t>
  </si>
  <si>
    <t>Street Furniture Repairs</t>
  </si>
  <si>
    <t>Grounds Maintenace Contract</t>
  </si>
  <si>
    <t>Holiday Activities</t>
  </si>
  <si>
    <t>RecreationGround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</si>
  <si>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</si>
  <si>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</si>
  <si>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</si>
  <si>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</si>
  <si>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</si>
  <si>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</si>
  <si>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</si>
  <si>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</si>
  <si>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</si>
  <si>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</si>
  <si>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</si>
  <si>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</si>
  <si>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</si>
  <si>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</si>
  <si>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</si>
  <si>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</si>
  <si>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</si>
  <si>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S106</t>
  </si>
  <si>
    <t>CiL</t>
  </si>
  <si>
    <t>Captital Works</t>
  </si>
  <si>
    <t>Planned end of Year</t>
  </si>
  <si>
    <t>Special PC Costs</t>
  </si>
  <si>
    <t>Village Hall car parking</t>
  </si>
  <si>
    <t>2020-2021</t>
  </si>
  <si>
    <t>Top up Capital Works</t>
  </si>
  <si>
    <t>21.04.2020</t>
  </si>
  <si>
    <t>02..4.2020</t>
  </si>
  <si>
    <t>02.04.2020</t>
  </si>
  <si>
    <t>EALC</t>
  </si>
  <si>
    <t>Cllr Mcdevitt - Repairs to Noticeboard repairs</t>
  </si>
  <si>
    <t>Energy - EON</t>
  </si>
  <si>
    <t xml:space="preserve">MD Landscpaes </t>
  </si>
  <si>
    <t>Wave - Water- Changing Room</t>
  </si>
  <si>
    <t>Wave -Water- Allotment</t>
  </si>
  <si>
    <t>Essex Pension Fund</t>
  </si>
  <si>
    <t>HMRC</t>
  </si>
  <si>
    <t>Clerks Expenses</t>
  </si>
  <si>
    <t>Handyman Wages</t>
  </si>
  <si>
    <t>20.05.20</t>
  </si>
  <si>
    <t>GW VILLAGE HALL</t>
  </si>
  <si>
    <t>Clerks Wages</t>
  </si>
  <si>
    <t>JCMServices</t>
  </si>
  <si>
    <t>Chatham Hall Estate</t>
  </si>
  <si>
    <t>Amazon</t>
  </si>
  <si>
    <t>Lawnmower Repairs</t>
  </si>
  <si>
    <t>A.Martin</t>
  </si>
  <si>
    <t>First Rate Flat Roofing</t>
  </si>
  <si>
    <t>Strutt &amp; Parker</t>
  </si>
  <si>
    <t>8p</t>
  </si>
  <si>
    <t>14.06.20</t>
  </si>
  <si>
    <t>Parishiner</t>
  </si>
  <si>
    <t>service charge</t>
  </si>
  <si>
    <t>01.07.2020</t>
  </si>
  <si>
    <t>20.07.20</t>
  </si>
  <si>
    <t>Handyman expenses</t>
  </si>
  <si>
    <t>Gw village hall</t>
  </si>
  <si>
    <t>Handyman wages</t>
  </si>
  <si>
    <t>Hmrc</t>
  </si>
  <si>
    <t>Essex pension fund</t>
  </si>
  <si>
    <t>Clerks expenses</t>
  </si>
  <si>
    <t>Ealc</t>
  </si>
  <si>
    <t>Playsafety</t>
  </si>
  <si>
    <t>Great Waltham Parish news</t>
  </si>
  <si>
    <t>Cllr steel – fast signs</t>
  </si>
  <si>
    <t>Swalec</t>
  </si>
  <si>
    <t>24.07.20</t>
  </si>
  <si>
    <t>BHIB</t>
  </si>
  <si>
    <t>Speed Camera</t>
  </si>
  <si>
    <t>Muga</t>
  </si>
  <si>
    <t>Changing Rooms</t>
  </si>
  <si>
    <t>Asset Refresh</t>
  </si>
  <si>
    <t>PRECEPT</t>
  </si>
  <si>
    <t>Forecast Spend</t>
  </si>
  <si>
    <t>Total YTD</t>
  </si>
  <si>
    <t>Legal Fees</t>
  </si>
  <si>
    <t>Items requested</t>
  </si>
  <si>
    <t>VAT</t>
  </si>
  <si>
    <t>Vat Number</t>
  </si>
  <si>
    <t>01.08.2020</t>
  </si>
  <si>
    <t>18.08.2020</t>
  </si>
  <si>
    <t>08.08.2020</t>
  </si>
  <si>
    <t>A J Salmon</t>
  </si>
  <si>
    <t>GW Village Hall</t>
  </si>
  <si>
    <t>Clerk Salary</t>
  </si>
  <si>
    <t>Payment to Caretaker</t>
  </si>
  <si>
    <t>Online Playgrounds</t>
  </si>
  <si>
    <t>SBC</t>
  </si>
  <si>
    <t>Chelmsford City Council</t>
  </si>
  <si>
    <t xml:space="preserve">Chatham Hall estate </t>
  </si>
  <si>
    <t>Mr M Howard</t>
  </si>
  <si>
    <t>01.09.2020</t>
  </si>
  <si>
    <t>23.09.2020</t>
  </si>
  <si>
    <t>Expenditure</t>
  </si>
  <si>
    <t>balance</t>
  </si>
  <si>
    <t>Ford End Village Hall</t>
  </si>
  <si>
    <t>20.10.20</t>
  </si>
  <si>
    <t>wj gowers</t>
  </si>
  <si>
    <t>02.10.2020</t>
  </si>
  <si>
    <t>02.11.2020</t>
  </si>
  <si>
    <t>17.11.2020</t>
  </si>
  <si>
    <t>Cllr Steel - Wreaths</t>
  </si>
  <si>
    <t>DM Payroll</t>
  </si>
  <si>
    <t>Clerk Expenses</t>
  </si>
  <si>
    <t>Micklem</t>
  </si>
  <si>
    <t>30.10.20</t>
  </si>
  <si>
    <t>22.10.20</t>
  </si>
  <si>
    <t>Handyman Expenses</t>
  </si>
  <si>
    <t>20.11.2020</t>
  </si>
  <si>
    <t>Fenland Leisure</t>
  </si>
  <si>
    <t>Wave</t>
  </si>
  <si>
    <t>02.12.2020</t>
  </si>
  <si>
    <t>Great Waltham Village Hall</t>
  </si>
  <si>
    <t>GKS Treecare</t>
  </si>
  <si>
    <t>handyman Salary</t>
  </si>
  <si>
    <t>JCM Services</t>
  </si>
  <si>
    <t>Tree Volunteer</t>
  </si>
  <si>
    <t>Cllr Martin-Planning</t>
  </si>
  <si>
    <t xml:space="preserve">Clerk Expenses </t>
  </si>
  <si>
    <t>Caretaker Salary Q3</t>
  </si>
  <si>
    <t>22.12.2020</t>
  </si>
  <si>
    <t>31.12.2020</t>
  </si>
  <si>
    <t>18.01.2021</t>
  </si>
  <si>
    <t>Clerk Wages</t>
  </si>
  <si>
    <t>02.01.2021</t>
  </si>
  <si>
    <t>Village Hall</t>
  </si>
  <si>
    <t>Staff Costs</t>
  </si>
  <si>
    <t>Administration</t>
  </si>
  <si>
    <t>Parks &amp; Open Spaces</t>
  </si>
  <si>
    <t>Allotments</t>
  </si>
  <si>
    <t>Budget Heading</t>
  </si>
  <si>
    <t>(Specials £500)</t>
  </si>
  <si>
    <t>(VH CarPark £1250)</t>
  </si>
  <si>
    <t>(Top up Capitol Works)</t>
  </si>
  <si>
    <t>(only 1 Grant given)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</si>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</sst>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165" formatCode="[$£]#,##0.00"/>
    <numFmt numFmtId="171" formatCode="_(* #,##0.00_);_(* \(#,##0.00\);_(* &quot;-&quot;??_);_(@_)"/>
    <numFmt numFmtId="172" formatCode="&quot;£&quot;#,##0.00"/>
    <numFmt numFmtId="173" formatCode="_(&quot;$&quot;* #,##0.00_);_(&quot;$&quot;* \(#,##0.00\);_(&quot;$&quot;* &quot;-&quot;??_);_(@_)"/>
  </numFmts>
  <fonts count="30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b/>
      <sz val="11"/>
      <color rgb="FF000000"/>
      <name val="Calibri"/>
      <family val="2"/>
    </font>
    <font>
      <i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</fills>
  <borders count="35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6"/>
    <xf numFmtId="171" fontId="18" fillId="0" borderId="6" applyFont="0" applyFill="0" applyBorder="0" applyAlignment="0" applyProtection="0"/>
    <xf numFmtId="173" fontId="18" fillId="0" borderId="6" applyFont="0" applyFill="0" applyBorder="0" applyAlignment="0" applyProtection="0"/>
    <xf numFmtId="0" fontId="26" fillId="0" borderId="6"/>
  </cellStyleXfs>
  <cellXfs count="191">
    <xf numFmtId="0" fontId="0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left" vertical="center"/>
    </xf>
    <xf numFmtId="1" fontId="9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left" vertical="top"/>
    </xf>
    <xf numFmtId="1" fontId="2" fillId="0" borderId="5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8" fillId="0" borderId="5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8" fontId="0" fillId="0" borderId="6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8" fontId="2" fillId="4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72" fontId="6" fillId="2" borderId="7" xfId="0" applyNumberFormat="1" applyFont="1" applyFill="1" applyBorder="1" applyAlignment="1">
      <alignment horizontal="center" vertical="center" wrapText="1"/>
    </xf>
    <xf numFmtId="172" fontId="16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22" fillId="0" borderId="7" xfId="0" applyFont="1" applyBorder="1" applyAlignment="1">
      <alignment vertical="center" wrapText="1"/>
    </xf>
    <xf numFmtId="8" fontId="22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8" fontId="0" fillId="0" borderId="7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3" fillId="0" borderId="7" xfId="0" applyFont="1" applyBorder="1" applyAlignment="1">
      <alignment horizontal="center" vertical="center" wrapText="1"/>
    </xf>
    <xf numFmtId="8" fontId="0" fillId="0" borderId="7" xfId="0" applyNumberFormat="1" applyFont="1" applyBorder="1" applyAlignment="1">
      <alignment vertical="top" wrapText="1"/>
    </xf>
    <xf numFmtId="8" fontId="19" fillId="0" borderId="18" xfId="0" applyNumberFormat="1" applyFont="1" applyBorder="1" applyAlignment="1">
      <alignment horizontal="center" vertical="top" wrapText="1"/>
    </xf>
    <xf numFmtId="8" fontId="19" fillId="0" borderId="7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24" fillId="3" borderId="7" xfId="0" applyNumberFormat="1" applyFont="1" applyFill="1" applyBorder="1" applyAlignment="1">
      <alignment horizontal="center" vertical="top" wrapText="1"/>
    </xf>
    <xf numFmtId="8" fontId="25" fillId="3" borderId="7" xfId="0" applyNumberFormat="1" applyFont="1" applyFill="1" applyBorder="1" applyAlignment="1">
      <alignment horizontal="center" vertical="top" wrapText="1"/>
    </xf>
    <xf numFmtId="8" fontId="25" fillId="0" borderId="0" xfId="0" applyNumberFormat="1" applyFont="1" applyAlignment="1">
      <alignment horizontal="center" vertical="top" wrapText="1"/>
    </xf>
    <xf numFmtId="8" fontId="22" fillId="0" borderId="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8" fontId="5" fillId="4" borderId="7" xfId="0" applyNumberFormat="1" applyFont="1" applyFill="1" applyBorder="1" applyAlignment="1">
      <alignment horizontal="center" vertical="top" wrapText="1"/>
    </xf>
    <xf numFmtId="8" fontId="14" fillId="4" borderId="7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8" fontId="0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8" fontId="19" fillId="0" borderId="0" xfId="0" applyNumberFormat="1" applyFont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4" borderId="6" xfId="0" applyNumberFormat="1" applyFont="1" applyFill="1" applyBorder="1" applyAlignment="1">
      <alignment vertical="top" wrapText="1"/>
    </xf>
    <xf numFmtId="8" fontId="11" fillId="0" borderId="0" xfId="0" applyNumberFormat="1" applyFont="1" applyAlignment="1">
      <alignment horizontal="left" vertical="top" wrapText="1"/>
    </xf>
    <xf numFmtId="8" fontId="13" fillId="0" borderId="20" xfId="0" applyNumberFormat="1" applyFont="1" applyBorder="1" applyAlignment="1">
      <alignment vertical="top" wrapText="1"/>
    </xf>
    <xf numFmtId="8" fontId="13" fillId="0" borderId="21" xfId="0" applyNumberFormat="1" applyFont="1" applyBorder="1" applyAlignment="1">
      <alignment vertical="top" wrapText="1"/>
    </xf>
    <xf numFmtId="8" fontId="13" fillId="0" borderId="6" xfId="0" applyNumberFormat="1" applyFont="1" applyBorder="1" applyAlignment="1">
      <alignment horizontal="right" vertical="top" wrapText="1"/>
    </xf>
    <xf numFmtId="8" fontId="0" fillId="0" borderId="19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3" fillId="0" borderId="6" xfId="0" applyNumberFormat="1" applyFont="1" applyBorder="1" applyAlignment="1">
      <alignment vertical="top" wrapText="1"/>
    </xf>
    <xf numFmtId="15" fontId="0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9" borderId="7" xfId="0" applyFont="1" applyFill="1" applyBorder="1" applyAlignment="1">
      <alignment vertical="center" wrapText="1"/>
    </xf>
    <xf numFmtId="8" fontId="19" fillId="3" borderId="11" xfId="0" applyNumberFormat="1" applyFont="1" applyFill="1" applyBorder="1" applyAlignment="1">
      <alignment horizontal="center" vertical="top" wrapText="1"/>
    </xf>
    <xf numFmtId="8" fontId="3" fillId="0" borderId="6" xfId="0" applyNumberFormat="1" applyFont="1" applyBorder="1" applyAlignment="1">
      <alignment horizontal="center" vertical="top" wrapText="1"/>
    </xf>
    <xf numFmtId="8" fontId="19" fillId="4" borderId="6" xfId="0" applyNumberFormat="1" applyFont="1" applyFill="1" applyBorder="1" applyAlignment="1">
      <alignment horizontal="center" vertical="top" wrapText="1"/>
    </xf>
    <xf numFmtId="8" fontId="19" fillId="3" borderId="22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top" wrapText="1"/>
    </xf>
    <xf numFmtId="8" fontId="0" fillId="4" borderId="7" xfId="0" applyNumberFormat="1" applyFont="1" applyFill="1" applyBorder="1" applyAlignment="1">
      <alignment horizontal="center" vertical="top" wrapText="1"/>
    </xf>
    <xf numFmtId="8" fontId="0" fillId="3" borderId="7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9" borderId="22" xfId="0" applyFont="1" applyFill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0" fontId="2" fillId="9" borderId="23" xfId="0" applyFont="1" applyFill="1" applyBorder="1" applyAlignment="1">
      <alignment vertical="center" wrapText="1"/>
    </xf>
    <xf numFmtId="8" fontId="19" fillId="3" borderId="0" xfId="0" applyNumberFormat="1" applyFont="1" applyFill="1" applyAlignment="1">
      <alignment horizontal="right" wrapText="1"/>
    </xf>
    <xf numFmtId="14" fontId="5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49" fontId="2" fillId="4" borderId="7" xfId="0" applyNumberFormat="1" applyFont="1" applyFill="1" applyBorder="1" applyAlignment="1">
      <alignment vertical="top" wrapText="1"/>
    </xf>
    <xf numFmtId="0" fontId="15" fillId="4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/>
    </xf>
    <xf numFmtId="15" fontId="0" fillId="4" borderId="7" xfId="0" applyNumberFormat="1" applyFont="1" applyFill="1" applyBorder="1" applyAlignment="1">
      <alignment horizontal="center"/>
    </xf>
    <xf numFmtId="0" fontId="0" fillId="4" borderId="7" xfId="0" applyFont="1" applyFill="1" applyBorder="1"/>
    <xf numFmtId="8" fontId="0" fillId="4" borderId="7" xfId="0" applyNumberFormat="1" applyFont="1" applyFill="1" applyBorder="1" applyAlignment="1">
      <alignment horizontal="center"/>
    </xf>
    <xf numFmtId="0" fontId="1" fillId="4" borderId="7" xfId="0" applyFont="1" applyFill="1" applyBorder="1"/>
    <xf numFmtId="6" fontId="19" fillId="3" borderId="15" xfId="0" applyNumberFormat="1" applyFont="1" applyFill="1" applyBorder="1" applyAlignment="1">
      <alignment horizontal="center" vertical="center" wrapText="1"/>
    </xf>
    <xf numFmtId="8" fontId="13" fillId="0" borderId="6" xfId="0" applyNumberFormat="1" applyFont="1" applyBorder="1" applyAlignment="1">
      <alignment vertical="top" wrapText="1"/>
    </xf>
    <xf numFmtId="8" fontId="0" fillId="4" borderId="7" xfId="0" applyNumberFormat="1" applyFont="1" applyFill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8" fontId="2" fillId="0" borderId="7" xfId="0" applyNumberFormat="1" applyFont="1" applyBorder="1" applyAlignment="1">
      <alignment horizontal="center" vertical="center" wrapText="1"/>
    </xf>
    <xf numFmtId="8" fontId="0" fillId="3" borderId="7" xfId="0" applyNumberFormat="1" applyFont="1" applyFill="1" applyBorder="1" applyAlignment="1">
      <alignment horizontal="center" vertical="top" wrapText="1"/>
    </xf>
    <xf numFmtId="8" fontId="19" fillId="8" borderId="19" xfId="0" applyNumberFormat="1" applyFont="1" applyFill="1" applyBorder="1" applyAlignment="1">
      <alignment horizontal="center" vertical="center" wrapText="1"/>
    </xf>
    <xf numFmtId="165" fontId="21" fillId="5" borderId="25" xfId="0" applyNumberFormat="1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172" fontId="10" fillId="2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vertical="top" wrapText="1"/>
    </xf>
    <xf numFmtId="0" fontId="20" fillId="0" borderId="15" xfId="0" applyFont="1" applyBorder="1" applyAlignment="1">
      <alignment horizontal="center" vertical="center" wrapText="1"/>
    </xf>
    <xf numFmtId="8" fontId="2" fillId="4" borderId="15" xfId="0" applyNumberFormat="1" applyFont="1" applyFill="1" applyBorder="1" applyAlignment="1">
      <alignment horizontal="center" vertical="center"/>
    </xf>
    <xf numFmtId="8" fontId="2" fillId="7" borderId="15" xfId="0" applyNumberFormat="1" applyFont="1" applyFill="1" applyBorder="1" applyAlignment="1">
      <alignment horizontal="center" vertical="center"/>
    </xf>
    <xf numFmtId="8" fontId="2" fillId="4" borderId="15" xfId="0" applyNumberFormat="1" applyFont="1" applyFill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8" fontId="0" fillId="0" borderId="15" xfId="0" applyNumberFormat="1" applyFont="1" applyBorder="1" applyAlignment="1">
      <alignment horizontal="center" vertical="top" wrapText="1"/>
    </xf>
    <xf numFmtId="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8" fontId="0" fillId="4" borderId="15" xfId="0" applyNumberFormat="1" applyFont="1" applyFill="1" applyBorder="1" applyAlignment="1">
      <alignment horizontal="center" vertical="top" wrapText="1"/>
    </xf>
    <xf numFmtId="6" fontId="2" fillId="0" borderId="13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8" fontId="2" fillId="0" borderId="8" xfId="0" applyNumberFormat="1" applyFont="1" applyBorder="1" applyAlignment="1">
      <alignment horizontal="center" vertical="center"/>
    </xf>
    <xf numFmtId="8" fontId="0" fillId="0" borderId="27" xfId="0" applyNumberFormat="1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2" fontId="4" fillId="2" borderId="7" xfId="0" applyNumberFormat="1" applyFont="1" applyFill="1" applyBorder="1" applyAlignment="1">
      <alignment horizontal="center" vertical="center" wrapText="1"/>
    </xf>
    <xf numFmtId="165" fontId="12" fillId="6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top" wrapText="1"/>
    </xf>
    <xf numFmtId="0" fontId="19" fillId="3" borderId="7" xfId="0" applyFont="1" applyFill="1" applyBorder="1" applyAlignment="1">
      <alignment horizontal="center" vertical="center" wrapText="1"/>
    </xf>
    <xf numFmtId="8" fontId="0" fillId="3" borderId="28" xfId="0" applyNumberFormat="1" applyFont="1" applyFill="1" applyBorder="1" applyAlignment="1">
      <alignment vertical="top" wrapText="1"/>
    </xf>
    <xf numFmtId="8" fontId="0" fillId="3" borderId="30" xfId="0" applyNumberFormat="1" applyFont="1" applyFill="1" applyBorder="1" applyAlignment="1">
      <alignment horizontal="center" vertical="top" wrapText="1"/>
    </xf>
    <xf numFmtId="8" fontId="0" fillId="3" borderId="16" xfId="0" applyNumberFormat="1" applyFont="1" applyFill="1" applyBorder="1" applyAlignment="1">
      <alignment vertical="top" wrapText="1"/>
    </xf>
    <xf numFmtId="8" fontId="0" fillId="3" borderId="17" xfId="0" applyNumberFormat="1" applyFont="1" applyFill="1" applyBorder="1" applyAlignment="1">
      <alignment horizontal="center" vertical="top" wrapText="1"/>
    </xf>
    <xf numFmtId="8" fontId="0" fillId="3" borderId="31" xfId="0" applyNumberFormat="1" applyFont="1" applyFill="1" applyBorder="1" applyAlignment="1">
      <alignment horizontal="center" vertical="top" wrapText="1"/>
    </xf>
    <xf numFmtId="8" fontId="0" fillId="3" borderId="3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8" fontId="28" fillId="4" borderId="6" xfId="0" applyNumberFormat="1" applyFont="1" applyFill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8" fontId="14" fillId="4" borderId="6" xfId="0" applyNumberFormat="1" applyFont="1" applyFill="1" applyBorder="1" applyAlignment="1">
      <alignment vertical="top" wrapText="1"/>
    </xf>
    <xf numFmtId="8" fontId="27" fillId="3" borderId="24" xfId="0" applyNumberFormat="1" applyFont="1" applyFill="1" applyBorder="1" applyAlignment="1">
      <alignment horizontal="center" vertical="center" wrapText="1"/>
    </xf>
    <xf numFmtId="8" fontId="19" fillId="3" borderId="0" xfId="0" applyNumberFormat="1" applyFont="1" applyFill="1" applyAlignment="1">
      <alignment horizontal="center" vertical="top" wrapText="1"/>
    </xf>
    <xf numFmtId="8" fontId="0" fillId="0" borderId="33" xfId="0" applyNumberFormat="1" applyFont="1" applyBorder="1" applyAlignment="1">
      <alignment horizontal="center" vertical="top" wrapText="1"/>
    </xf>
    <xf numFmtId="8" fontId="0" fillId="0" borderId="34" xfId="0" applyNumberFormat="1" applyFont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vertical="top" wrapText="1"/>
    </xf>
    <xf numFmtId="165" fontId="21" fillId="0" borderId="7" xfId="0" applyNumberFormat="1" applyFont="1" applyBorder="1" applyAlignment="1">
      <alignment horizontal="center" vertical="center" wrapText="1"/>
    </xf>
    <xf numFmtId="6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6" fontId="19" fillId="11" borderId="6" xfId="0" applyNumberFormat="1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8" fontId="2" fillId="11" borderId="15" xfId="0" applyNumberFormat="1" applyFont="1" applyFill="1" applyBorder="1" applyAlignment="1">
      <alignment horizontal="center" vertical="center"/>
    </xf>
    <xf numFmtId="8" fontId="2" fillId="12" borderId="15" xfId="0" applyNumberFormat="1" applyFont="1" applyFill="1" applyBorder="1" applyAlignment="1">
      <alignment horizontal="center" vertical="center"/>
    </xf>
    <xf numFmtId="8" fontId="2" fillId="11" borderId="15" xfId="0" applyNumberFormat="1" applyFont="1" applyFill="1" applyBorder="1" applyAlignment="1">
      <alignment horizontal="center" vertical="center" wrapText="1"/>
    </xf>
    <xf numFmtId="6" fontId="2" fillId="11" borderId="15" xfId="0" applyNumberFormat="1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8" fontId="0" fillId="11" borderId="7" xfId="0" applyNumberFormat="1" applyFont="1" applyFill="1" applyBorder="1" applyAlignment="1">
      <alignment horizontal="center" vertical="center" wrapText="1"/>
    </xf>
    <xf numFmtId="8" fontId="0" fillId="11" borderId="7" xfId="0" applyNumberFormat="1" applyFont="1" applyFill="1" applyBorder="1" applyAlignment="1">
      <alignment horizontal="center"/>
    </xf>
    <xf numFmtId="6" fontId="2" fillId="11" borderId="7" xfId="0" applyNumberFormat="1" applyFont="1" applyFill="1" applyBorder="1" applyAlignment="1">
      <alignment horizontal="center" vertical="center" wrapText="1"/>
    </xf>
    <xf numFmtId="8" fontId="2" fillId="11" borderId="7" xfId="0" applyNumberFormat="1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8" fontId="0" fillId="11" borderId="15" xfId="0" applyNumberFormat="1" applyFont="1" applyFill="1" applyBorder="1" applyAlignment="1">
      <alignment horizontal="center"/>
    </xf>
    <xf numFmtId="8" fontId="0" fillId="11" borderId="15" xfId="0" applyNumberFormat="1" applyFont="1" applyFill="1" applyBorder="1" applyAlignment="1">
      <alignment horizontal="center" vertical="top" wrapText="1"/>
    </xf>
    <xf numFmtId="8" fontId="0" fillId="11" borderId="26" xfId="0" applyNumberFormat="1" applyFont="1" applyFill="1" applyBorder="1" applyAlignment="1">
      <alignment horizontal="center" vertical="top" wrapText="1"/>
    </xf>
    <xf numFmtId="8" fontId="8" fillId="11" borderId="15" xfId="0" applyNumberFormat="1" applyFont="1" applyFill="1" applyBorder="1" applyAlignment="1">
      <alignment horizontal="center" vertical="center"/>
    </xf>
    <xf numFmtId="6" fontId="2" fillId="11" borderId="15" xfId="0" applyNumberFormat="1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6" fontId="2" fillId="11" borderId="6" xfId="0" applyNumberFormat="1" applyFont="1" applyFill="1" applyBorder="1" applyAlignment="1">
      <alignment horizontal="center" vertical="center"/>
    </xf>
    <xf numFmtId="8" fontId="2" fillId="11" borderId="6" xfId="0" applyNumberFormat="1" applyFont="1" applyFill="1" applyBorder="1" applyAlignment="1">
      <alignment horizontal="center" vertical="center"/>
    </xf>
    <xf numFmtId="8" fontId="2" fillId="11" borderId="8" xfId="0" applyNumberFormat="1" applyFont="1" applyFill="1" applyBorder="1" applyAlignment="1">
      <alignment horizontal="center" vertical="center"/>
    </xf>
    <xf numFmtId="8" fontId="0" fillId="11" borderId="27" xfId="0" applyNumberFormat="1" applyFont="1" applyFill="1" applyBorder="1" applyAlignment="1">
      <alignment horizontal="center" vertical="top" wrapText="1"/>
    </xf>
    <xf numFmtId="8" fontId="19" fillId="11" borderId="22" xfId="0" applyNumberFormat="1" applyFont="1" applyFill="1" applyBorder="1" applyAlignment="1">
      <alignment horizontal="center" vertical="top" wrapText="1"/>
    </xf>
    <xf numFmtId="8" fontId="3" fillId="11" borderId="6" xfId="0" applyNumberFormat="1" applyFont="1" applyFill="1" applyBorder="1" applyAlignment="1">
      <alignment horizontal="center" vertical="top" wrapText="1"/>
    </xf>
    <xf numFmtId="8" fontId="19" fillId="11" borderId="6" xfId="0" applyNumberFormat="1" applyFont="1" applyFill="1" applyBorder="1" applyAlignment="1">
      <alignment horizontal="center" vertical="top" wrapText="1"/>
    </xf>
    <xf numFmtId="172" fontId="2" fillId="0" borderId="7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vertical="top" wrapText="1"/>
    </xf>
    <xf numFmtId="0" fontId="29" fillId="4" borderId="7" xfId="0" applyFont="1" applyFill="1" applyBorder="1" applyAlignment="1">
      <alignment vertical="center" wrapText="1"/>
    </xf>
    <xf numFmtId="8" fontId="29" fillId="4" borderId="7" xfId="0" applyNumberFormat="1" applyFont="1" applyFill="1" applyBorder="1" applyAlignment="1">
      <alignment horizontal="center" vertical="center"/>
    </xf>
    <xf numFmtId="8" fontId="19" fillId="3" borderId="7" xfId="0" applyNumberFormat="1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center" wrapText="1"/>
    </xf>
    <xf numFmtId="8" fontId="22" fillId="0" borderId="7" xfId="0" applyNumberFormat="1" applyFont="1" applyBorder="1" applyAlignment="1">
      <alignment vertical="center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B95C-5BED-4D08-989E-EB092E52D4FA}">
  <dimension ref="A1:C9"/>
  <sheetViews>
    <sheetView tabSelected="1" workbookViewId="0">
      <selection activeCell="A11" sqref="A11"/>
    </sheetView>
  </sheetViews>
  <sheetFormatPr defaultRowHeight="13.2"/>
  <cols>
    <col min="1" max="1" width="22" customWidth="1"/>
    <col min="2" max="2" width="9.77734375" style="66" bestFit="1" customWidth="1"/>
    <col min="3" max="3" width="21" customWidth="1"/>
  </cols>
  <sheetData>
    <row r="1" spans="1:3" ht="26.4">
      <c r="A1" s="28" t="s">
        <v>170</v>
      </c>
    </row>
    <row r="2" spans="1:3">
      <c r="A2" s="32" t="s">
        <v>166</v>
      </c>
      <c r="B2" s="41">
        <v>1157</v>
      </c>
      <c r="C2" t="s">
        <v>171</v>
      </c>
    </row>
    <row r="3" spans="1:3">
      <c r="A3" s="32" t="s">
        <v>167</v>
      </c>
      <c r="B3" s="41">
        <v>1543</v>
      </c>
      <c r="C3" t="s">
        <v>172</v>
      </c>
    </row>
    <row r="4" spans="1:3">
      <c r="A4" s="32" t="s">
        <v>168</v>
      </c>
      <c r="B4" s="41">
        <f>1846</f>
        <v>1846</v>
      </c>
      <c r="C4" t="s">
        <v>173</v>
      </c>
    </row>
    <row r="5" spans="1:3">
      <c r="A5" s="32" t="s">
        <v>169</v>
      </c>
      <c r="B5" s="41">
        <f>40</f>
        <v>40</v>
      </c>
    </row>
    <row r="6" spans="1:3">
      <c r="A6" s="32" t="s">
        <v>9</v>
      </c>
      <c r="B6" s="41">
        <v>1988</v>
      </c>
      <c r="C6" t="s">
        <v>174</v>
      </c>
    </row>
    <row r="7" spans="1:3">
      <c r="A7" s="32" t="s">
        <v>10</v>
      </c>
      <c r="B7" s="41">
        <v>-40</v>
      </c>
    </row>
    <row r="9" spans="1:3">
      <c r="A9" s="12" t="s">
        <v>175</v>
      </c>
      <c r="B9" s="66">
        <f>SUM(B2:B8)</f>
        <v>6534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J1146"/>
  <sheetViews>
    <sheetView topLeftCell="V1" zoomScaleNormal="100" workbookViewId="0">
      <pane ySplit="2" topLeftCell="A195" activePane="bottomLeft" state="frozen"/>
      <selection pane="bottomLeft" activeCell="AE209" sqref="AE209:AH209"/>
    </sheetView>
  </sheetViews>
  <sheetFormatPr defaultColWidth="13.5546875" defaultRowHeight="15" customHeight="1"/>
  <cols>
    <col min="2" max="2" width="39.77734375" bestFit="1" customWidth="1"/>
    <col min="4" max="4" width="1.109375" style="59" customWidth="1"/>
    <col min="5" max="10" width="13.5546875" customWidth="1"/>
    <col min="11" max="11" width="13.5546875" style="24" customWidth="1"/>
    <col min="12" max="12" width="13.5546875" style="17" customWidth="1"/>
    <col min="13" max="13" width="13.5546875" style="24" customWidth="1"/>
    <col min="14" max="14" width="13.5546875" customWidth="1"/>
    <col min="15" max="15" width="13.5546875" style="17" customWidth="1"/>
    <col min="16" max="18" width="13.5546875" customWidth="1"/>
    <col min="19" max="19" width="13.5546875" style="17" customWidth="1"/>
    <col min="20" max="23" width="13.5546875" style="24" customWidth="1"/>
    <col min="24" max="24" width="13.5546875" customWidth="1"/>
    <col min="25" max="25" width="13.5546875" style="24" customWidth="1"/>
    <col min="26" max="26" width="13.5546875" style="21" customWidth="1"/>
    <col min="27" max="27" width="13.5546875" customWidth="1"/>
    <col min="28" max="28" width="13.5546875" style="59" customWidth="1"/>
    <col min="29" max="29" width="13.5546875" customWidth="1"/>
    <col min="30" max="30" width="13.5546875" style="18" customWidth="1"/>
    <col min="31" max="34" width="13.5546875" style="12" customWidth="1"/>
    <col min="35" max="36" width="13.5546875" style="12"/>
  </cols>
  <sheetData>
    <row r="1" spans="1:36" s="14" customFormat="1" ht="31.5" customHeight="1">
      <c r="A1" s="58" t="s">
        <v>64</v>
      </c>
      <c r="B1" s="137" t="s">
        <v>112</v>
      </c>
      <c r="C1" s="94">
        <v>49898</v>
      </c>
      <c r="D1" s="149"/>
      <c r="E1" s="179" t="s">
        <v>29</v>
      </c>
      <c r="F1" s="180"/>
      <c r="G1" s="180"/>
      <c r="H1" s="180"/>
      <c r="I1" s="180"/>
      <c r="J1" s="181"/>
      <c r="K1" s="182" t="s">
        <v>24</v>
      </c>
      <c r="L1" s="183"/>
      <c r="M1" s="183"/>
      <c r="N1" s="183"/>
      <c r="O1" s="183"/>
      <c r="P1" s="183"/>
      <c r="Q1" s="183"/>
      <c r="R1" s="184"/>
      <c r="S1" s="185" t="s">
        <v>27</v>
      </c>
      <c r="T1" s="186"/>
      <c r="U1" s="186"/>
      <c r="V1" s="186"/>
      <c r="W1" s="186"/>
      <c r="X1" s="187"/>
      <c r="Y1" s="188"/>
      <c r="Z1" s="182" t="s">
        <v>26</v>
      </c>
      <c r="AA1" s="181"/>
      <c r="AC1" s="35"/>
      <c r="AE1" s="178" t="s">
        <v>57</v>
      </c>
      <c r="AF1" s="178"/>
      <c r="AG1" s="178"/>
      <c r="AH1" s="178"/>
      <c r="AI1" s="12" t="s">
        <v>117</v>
      </c>
      <c r="AJ1" s="12" t="s">
        <v>118</v>
      </c>
    </row>
    <row r="2" spans="1:36" ht="45" customHeight="1">
      <c r="A2" s="58" t="s">
        <v>0</v>
      </c>
      <c r="B2" s="58" t="s">
        <v>1</v>
      </c>
      <c r="C2" s="106" t="s">
        <v>21</v>
      </c>
      <c r="D2" s="150"/>
      <c r="E2" s="122" t="s">
        <v>2</v>
      </c>
      <c r="F2" s="123" t="s">
        <v>3</v>
      </c>
      <c r="G2" s="123" t="s">
        <v>4</v>
      </c>
      <c r="H2" s="123" t="s">
        <v>62</v>
      </c>
      <c r="I2" s="124" t="s">
        <v>5</v>
      </c>
      <c r="J2" s="124" t="s">
        <v>7</v>
      </c>
      <c r="K2" s="124" t="s">
        <v>34</v>
      </c>
      <c r="L2" s="125" t="s">
        <v>35</v>
      </c>
      <c r="M2" s="125" t="s">
        <v>22</v>
      </c>
      <c r="N2" s="124" t="s">
        <v>33</v>
      </c>
      <c r="O2" s="125" t="s">
        <v>63</v>
      </c>
      <c r="P2" s="124" t="s">
        <v>14</v>
      </c>
      <c r="Q2" s="125" t="s">
        <v>8</v>
      </c>
      <c r="R2" s="124" t="s">
        <v>13</v>
      </c>
      <c r="S2" s="125" t="s">
        <v>36</v>
      </c>
      <c r="T2" s="125" t="s">
        <v>23</v>
      </c>
      <c r="U2" s="125" t="s">
        <v>37</v>
      </c>
      <c r="V2" s="125" t="s">
        <v>38</v>
      </c>
      <c r="W2" s="125" t="s">
        <v>65</v>
      </c>
      <c r="X2" s="124" t="s">
        <v>40</v>
      </c>
      <c r="Y2" s="124" t="s">
        <v>39</v>
      </c>
      <c r="Z2" s="124" t="s">
        <v>31</v>
      </c>
      <c r="AA2" s="124" t="s">
        <v>32</v>
      </c>
      <c r="AB2" s="102" t="s">
        <v>25</v>
      </c>
      <c r="AC2" s="57" t="s">
        <v>10</v>
      </c>
      <c r="AD2" s="100" t="s">
        <v>11</v>
      </c>
      <c r="AE2" s="130" t="s">
        <v>20</v>
      </c>
      <c r="AF2" s="130" t="s">
        <v>58</v>
      </c>
      <c r="AG2" s="130" t="s">
        <v>60</v>
      </c>
      <c r="AH2" s="130" t="s">
        <v>59</v>
      </c>
    </row>
    <row r="3" spans="1:36" s="24" customFormat="1" ht="45" customHeight="1">
      <c r="A3" s="58"/>
      <c r="B3" s="58"/>
      <c r="C3" s="106" t="s">
        <v>30</v>
      </c>
      <c r="D3" s="150"/>
      <c r="E3" s="126">
        <v>14446</v>
      </c>
      <c r="F3" s="26">
        <v>4000</v>
      </c>
      <c r="G3" s="26">
        <v>6000</v>
      </c>
      <c r="H3" s="26">
        <v>500</v>
      </c>
      <c r="I3" s="26">
        <v>300</v>
      </c>
      <c r="J3" s="26">
        <v>330</v>
      </c>
      <c r="K3" s="26">
        <v>250</v>
      </c>
      <c r="L3" s="27">
        <v>0</v>
      </c>
      <c r="M3" s="27">
        <v>500</v>
      </c>
      <c r="N3" s="26">
        <v>72</v>
      </c>
      <c r="O3" s="27">
        <v>1250</v>
      </c>
      <c r="P3" s="26">
        <v>4000</v>
      </c>
      <c r="Q3" s="27">
        <v>1500</v>
      </c>
      <c r="R3" s="26">
        <v>600</v>
      </c>
      <c r="S3" s="27">
        <v>550</v>
      </c>
      <c r="T3" s="27">
        <v>500</v>
      </c>
      <c r="U3" s="27">
        <v>400</v>
      </c>
      <c r="V3" s="27">
        <v>6000</v>
      </c>
      <c r="W3" s="27">
        <v>4000</v>
      </c>
      <c r="X3" s="26">
        <v>1000</v>
      </c>
      <c r="Y3" s="26">
        <v>800</v>
      </c>
      <c r="Z3" s="26">
        <v>200</v>
      </c>
      <c r="AA3" s="26">
        <v>700</v>
      </c>
      <c r="AB3" s="26">
        <v>2000</v>
      </c>
      <c r="AC3" s="103">
        <v>0</v>
      </c>
      <c r="AD3" s="141">
        <v>49898</v>
      </c>
      <c r="AE3" s="97">
        <v>17214.27</v>
      </c>
      <c r="AF3" s="97">
        <v>1804.46</v>
      </c>
      <c r="AG3" s="97">
        <v>11820.18</v>
      </c>
      <c r="AH3" s="97">
        <f>4463.76+16283.33</f>
        <v>20747.09</v>
      </c>
      <c r="AI3" s="12"/>
      <c r="AJ3" s="12"/>
    </row>
    <row r="4" spans="1:36" ht="20.25" customHeight="1">
      <c r="A4" s="85" t="s">
        <v>67</v>
      </c>
      <c r="B4" s="69" t="s">
        <v>80</v>
      </c>
      <c r="C4" s="107">
        <v>312</v>
      </c>
      <c r="D4" s="15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46">
        <v>312</v>
      </c>
      <c r="Q4" s="104"/>
      <c r="R4" s="104"/>
      <c r="S4" s="104"/>
      <c r="T4" s="104"/>
      <c r="U4" s="104"/>
      <c r="V4" s="104"/>
      <c r="W4" s="104"/>
      <c r="X4" s="104"/>
      <c r="Y4" s="104"/>
      <c r="Z4" s="127"/>
      <c r="AA4" s="104"/>
      <c r="AB4" s="104"/>
      <c r="AC4" s="104"/>
      <c r="AD4" s="101">
        <f>SUM(E4:AC4)</f>
        <v>312</v>
      </c>
      <c r="AE4" s="34"/>
      <c r="AF4" s="34"/>
      <c r="AG4" s="34"/>
      <c r="AH4" s="34"/>
    </row>
    <row r="5" spans="1:36" ht="14.25" customHeight="1">
      <c r="A5" s="85" t="s">
        <v>68</v>
      </c>
      <c r="B5" s="87" t="s">
        <v>69</v>
      </c>
      <c r="C5" s="107">
        <v>523.66999999999996</v>
      </c>
      <c r="D5" s="151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>
        <v>523.66999999999996</v>
      </c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1">
        <f t="shared" ref="AD5:AD68" si="0">SUM(E5:AC5)</f>
        <v>523.66999999999996</v>
      </c>
      <c r="AE5" s="34"/>
      <c r="AF5" s="34"/>
      <c r="AG5" s="34"/>
      <c r="AH5" s="34"/>
    </row>
    <row r="6" spans="1:36" ht="14.25" customHeight="1">
      <c r="A6" s="85" t="s">
        <v>68</v>
      </c>
      <c r="B6" s="87" t="s">
        <v>70</v>
      </c>
      <c r="C6" s="107">
        <v>230.23</v>
      </c>
      <c r="D6" s="151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>
        <v>230.27</v>
      </c>
      <c r="V6" s="105"/>
      <c r="W6" s="105"/>
      <c r="X6" s="105"/>
      <c r="Y6" s="105"/>
      <c r="Z6" s="105"/>
      <c r="AA6" s="105"/>
      <c r="AB6" s="105"/>
      <c r="AC6" s="105"/>
      <c r="AD6" s="101">
        <f t="shared" si="0"/>
        <v>230.27</v>
      </c>
      <c r="AE6" s="34"/>
      <c r="AF6" s="34"/>
      <c r="AG6" s="34"/>
      <c r="AH6" s="34"/>
    </row>
    <row r="7" spans="1:36" ht="14.25" customHeight="1">
      <c r="A7" s="85" t="s">
        <v>66</v>
      </c>
      <c r="B7" s="69" t="s">
        <v>84</v>
      </c>
      <c r="C7" s="107">
        <v>1.72</v>
      </c>
      <c r="D7" s="151"/>
      <c r="E7" s="105"/>
      <c r="F7" s="105"/>
      <c r="G7" s="105"/>
      <c r="H7" s="105"/>
      <c r="I7" s="105"/>
      <c r="J7" s="105"/>
      <c r="K7" s="105"/>
      <c r="L7" s="105">
        <v>1.72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1">
        <f t="shared" si="0"/>
        <v>1.72</v>
      </c>
      <c r="AE7" s="34"/>
      <c r="AF7" s="34"/>
      <c r="AG7" s="34"/>
      <c r="AH7" s="34"/>
    </row>
    <row r="8" spans="1:36" ht="14.25" customHeight="1">
      <c r="A8" s="85" t="s">
        <v>66</v>
      </c>
      <c r="B8" s="69" t="s">
        <v>84</v>
      </c>
      <c r="C8" s="107">
        <v>28.87</v>
      </c>
      <c r="D8" s="151"/>
      <c r="E8" s="105"/>
      <c r="F8" s="105"/>
      <c r="G8" s="105"/>
      <c r="H8" s="105"/>
      <c r="I8" s="105"/>
      <c r="J8" s="105"/>
      <c r="K8" s="105"/>
      <c r="L8" s="105">
        <v>28.87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1">
        <f t="shared" si="0"/>
        <v>28.87</v>
      </c>
      <c r="AE8" s="34"/>
      <c r="AF8" s="34"/>
      <c r="AG8" s="34"/>
      <c r="AH8" s="34"/>
    </row>
    <row r="9" spans="1:36" ht="14.25" customHeight="1">
      <c r="A9" s="85" t="s">
        <v>66</v>
      </c>
      <c r="B9" s="87" t="s">
        <v>71</v>
      </c>
      <c r="C9" s="107">
        <v>20.51</v>
      </c>
      <c r="D9" s="151"/>
      <c r="E9" s="105"/>
      <c r="F9" s="105"/>
      <c r="G9" s="105"/>
      <c r="H9" s="105"/>
      <c r="I9" s="105"/>
      <c r="J9" s="105"/>
      <c r="K9" s="105"/>
      <c r="L9" s="105"/>
      <c r="M9" s="105">
        <v>20.51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1">
        <f t="shared" si="0"/>
        <v>20.51</v>
      </c>
      <c r="AE9" s="34"/>
      <c r="AF9" s="34"/>
      <c r="AG9" s="34"/>
      <c r="AH9" s="34"/>
    </row>
    <row r="10" spans="1:36" ht="14.25" customHeight="1">
      <c r="A10" s="85" t="s">
        <v>66</v>
      </c>
      <c r="B10" s="87" t="s">
        <v>72</v>
      </c>
      <c r="C10" s="107">
        <v>377.69</v>
      </c>
      <c r="D10" s="151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>
        <v>377.69</v>
      </c>
      <c r="W10" s="105"/>
      <c r="X10" s="105"/>
      <c r="Y10" s="105"/>
      <c r="Z10" s="105"/>
      <c r="AA10" s="105"/>
      <c r="AB10" s="105"/>
      <c r="AC10" s="105"/>
      <c r="AD10" s="101">
        <f t="shared" si="0"/>
        <v>377.69</v>
      </c>
      <c r="AE10" s="34"/>
      <c r="AF10" s="34"/>
      <c r="AG10" s="34"/>
      <c r="AH10" s="34"/>
    </row>
    <row r="11" spans="1:36" ht="14.25" customHeight="1">
      <c r="A11" s="85" t="s">
        <v>66</v>
      </c>
      <c r="B11" s="87" t="s">
        <v>73</v>
      </c>
      <c r="C11" s="107">
        <v>270.35000000000002</v>
      </c>
      <c r="D11" s="151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>
        <v>270.35000000000002</v>
      </c>
      <c r="Y11" s="105"/>
      <c r="Z11" s="105"/>
      <c r="AA11" s="105"/>
      <c r="AB11" s="105"/>
      <c r="AC11" s="105"/>
      <c r="AD11" s="101">
        <f t="shared" si="0"/>
        <v>270.35000000000002</v>
      </c>
      <c r="AE11" s="34"/>
      <c r="AF11" s="34"/>
      <c r="AG11" s="34"/>
      <c r="AH11" s="34"/>
    </row>
    <row r="12" spans="1:36" ht="14.25" customHeight="1">
      <c r="A12" s="85" t="s">
        <v>66</v>
      </c>
      <c r="B12" s="87" t="s">
        <v>74</v>
      </c>
      <c r="C12" s="107">
        <v>2.2000000000000002</v>
      </c>
      <c r="D12" s="151"/>
      <c r="E12" s="105"/>
      <c r="F12" s="105"/>
      <c r="G12" s="105"/>
      <c r="H12" s="105"/>
      <c r="I12" s="105"/>
      <c r="J12" s="105"/>
      <c r="K12" s="105"/>
      <c r="L12" s="14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>
        <v>2.7</v>
      </c>
      <c r="AA12" s="105"/>
      <c r="AB12" s="105"/>
      <c r="AC12" s="105"/>
      <c r="AD12" s="101">
        <f t="shared" si="0"/>
        <v>2.7</v>
      </c>
      <c r="AE12" s="34"/>
      <c r="AF12" s="34"/>
      <c r="AG12" s="34"/>
      <c r="AH12" s="34"/>
    </row>
    <row r="13" spans="1:36" ht="14.25" customHeight="1">
      <c r="A13" s="85" t="s">
        <v>66</v>
      </c>
      <c r="B13" s="87" t="s">
        <v>77</v>
      </c>
      <c r="C13" s="107">
        <v>174.57</v>
      </c>
      <c r="D13" s="151"/>
      <c r="E13" s="105"/>
      <c r="F13" s="105"/>
      <c r="G13" s="105"/>
      <c r="H13" s="105"/>
      <c r="I13" s="105"/>
      <c r="J13" s="105"/>
      <c r="K13" s="105"/>
      <c r="L13" s="145">
        <v>34.549999999999997</v>
      </c>
      <c r="M13" s="105"/>
      <c r="N13" s="105"/>
      <c r="O13" s="105"/>
      <c r="P13" s="105"/>
      <c r="Q13" s="105"/>
      <c r="R13" s="105"/>
      <c r="S13" s="105"/>
      <c r="T13" s="105">
        <v>139.97999999999999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1">
        <f t="shared" si="0"/>
        <v>174.52999999999997</v>
      </c>
      <c r="AE13" s="34"/>
      <c r="AF13" s="34"/>
      <c r="AG13" s="34"/>
      <c r="AH13" s="34"/>
    </row>
    <row r="14" spans="1:36" ht="14.25" customHeight="1">
      <c r="A14" s="85" t="s">
        <v>66</v>
      </c>
      <c r="B14" s="87" t="s">
        <v>75</v>
      </c>
      <c r="C14" s="107">
        <v>351.45</v>
      </c>
      <c r="D14" s="151"/>
      <c r="E14" s="105"/>
      <c r="F14" s="105">
        <v>351.45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1">
        <f t="shared" si="0"/>
        <v>351.45</v>
      </c>
      <c r="AE14" s="34"/>
      <c r="AF14" s="34"/>
      <c r="AG14" s="34"/>
      <c r="AH14" s="34"/>
    </row>
    <row r="15" spans="1:36" ht="14.25" customHeight="1">
      <c r="A15" s="85" t="s">
        <v>66</v>
      </c>
      <c r="B15" s="70" t="s">
        <v>124</v>
      </c>
      <c r="C15" s="107">
        <v>546.79999999999995</v>
      </c>
      <c r="D15" s="151"/>
      <c r="E15" s="105">
        <v>546.79999999999995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1">
        <f t="shared" si="0"/>
        <v>546.79999999999995</v>
      </c>
      <c r="AE15" s="34"/>
      <c r="AF15" s="34"/>
      <c r="AG15" s="34"/>
      <c r="AH15" s="34"/>
    </row>
    <row r="16" spans="1:36" ht="14.25" customHeight="1">
      <c r="A16" s="85" t="s">
        <v>66</v>
      </c>
      <c r="B16" s="87" t="s">
        <v>76</v>
      </c>
      <c r="C16" s="107">
        <v>462.85</v>
      </c>
      <c r="D16" s="151"/>
      <c r="E16" s="105"/>
      <c r="F16" s="105"/>
      <c r="G16" s="105">
        <v>462.85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1">
        <f t="shared" si="0"/>
        <v>462.85</v>
      </c>
      <c r="AE16" s="34"/>
      <c r="AF16" s="34"/>
      <c r="AG16" s="34"/>
      <c r="AH16" s="34"/>
    </row>
    <row r="17" spans="1:34" ht="14.25" customHeight="1">
      <c r="A17" s="85" t="s">
        <v>66</v>
      </c>
      <c r="B17" s="87" t="s">
        <v>78</v>
      </c>
      <c r="C17" s="108">
        <v>444.75</v>
      </c>
      <c r="D17" s="152"/>
      <c r="E17" s="105">
        <v>444.75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1">
        <f t="shared" si="0"/>
        <v>444.75</v>
      </c>
      <c r="AE17" s="34"/>
      <c r="AF17" s="34"/>
      <c r="AG17" s="34"/>
      <c r="AH17" s="34"/>
    </row>
    <row r="18" spans="1:34" ht="14.25" customHeight="1">
      <c r="A18" s="86" t="s">
        <v>79</v>
      </c>
      <c r="B18" s="69" t="s">
        <v>80</v>
      </c>
      <c r="C18" s="109">
        <v>312</v>
      </c>
      <c r="D18" s="153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>
        <v>312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1">
        <f t="shared" si="0"/>
        <v>312</v>
      </c>
      <c r="AE18" s="34"/>
      <c r="AF18" s="34"/>
      <c r="AG18" s="34"/>
      <c r="AH18" s="34"/>
    </row>
    <row r="19" spans="1:34" ht="14.25" customHeight="1">
      <c r="A19" s="86" t="s">
        <v>79</v>
      </c>
      <c r="B19" s="70" t="s">
        <v>78</v>
      </c>
      <c r="C19" s="109">
        <v>444.6</v>
      </c>
      <c r="D19" s="153"/>
      <c r="E19" s="105">
        <v>444.6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1">
        <f t="shared" si="0"/>
        <v>444.6</v>
      </c>
      <c r="AE19" s="34"/>
      <c r="AF19" s="34"/>
      <c r="AG19" s="34"/>
      <c r="AH19" s="34"/>
    </row>
    <row r="20" spans="1:34" ht="14.25" customHeight="1">
      <c r="A20" s="86" t="s">
        <v>79</v>
      </c>
      <c r="B20" s="70" t="s">
        <v>76</v>
      </c>
      <c r="C20" s="109">
        <v>491.66</v>
      </c>
      <c r="D20" s="153"/>
      <c r="E20" s="105"/>
      <c r="F20" s="105"/>
      <c r="G20" s="105">
        <v>491.66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1">
        <f t="shared" si="0"/>
        <v>491.66</v>
      </c>
      <c r="AE20" s="34"/>
      <c r="AF20" s="34"/>
      <c r="AG20" s="34"/>
      <c r="AH20" s="34"/>
    </row>
    <row r="21" spans="1:34" ht="14.25" customHeight="1">
      <c r="A21" s="86" t="s">
        <v>79</v>
      </c>
      <c r="B21" s="70" t="s">
        <v>75</v>
      </c>
      <c r="C21" s="109">
        <v>354.63</v>
      </c>
      <c r="D21" s="153"/>
      <c r="E21" s="105"/>
      <c r="F21" s="105">
        <v>354.63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1">
        <f t="shared" si="0"/>
        <v>354.63</v>
      </c>
      <c r="AE21" s="34"/>
      <c r="AF21" s="34"/>
      <c r="AG21" s="34"/>
      <c r="AH21" s="34"/>
    </row>
    <row r="22" spans="1:34" ht="14.25" customHeight="1">
      <c r="A22" s="86" t="s">
        <v>79</v>
      </c>
      <c r="B22" s="70" t="s">
        <v>124</v>
      </c>
      <c r="C22" s="109">
        <v>566.72</v>
      </c>
      <c r="D22" s="153"/>
      <c r="E22" s="105">
        <v>566.72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1">
        <f t="shared" si="0"/>
        <v>566.72</v>
      </c>
      <c r="AE22" s="34"/>
      <c r="AF22" s="34"/>
      <c r="AG22" s="34"/>
      <c r="AH22" s="34"/>
    </row>
    <row r="23" spans="1:34" ht="14.25" customHeight="1">
      <c r="A23" s="86" t="s">
        <v>79</v>
      </c>
      <c r="B23" s="69" t="s">
        <v>77</v>
      </c>
      <c r="C23" s="109">
        <v>216.13</v>
      </c>
      <c r="D23" s="153"/>
      <c r="E23" s="105"/>
      <c r="F23" s="105"/>
      <c r="G23" s="105"/>
      <c r="H23" s="105"/>
      <c r="I23" s="105"/>
      <c r="J23" s="105"/>
      <c r="K23" s="105"/>
      <c r="L23" s="145">
        <v>72.13</v>
      </c>
      <c r="M23" s="105"/>
      <c r="N23" s="105"/>
      <c r="O23" s="105"/>
      <c r="P23" s="105"/>
      <c r="Q23" s="105"/>
      <c r="R23" s="105"/>
      <c r="S23" s="105"/>
      <c r="T23" s="105">
        <v>144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1">
        <f t="shared" si="0"/>
        <v>216.13</v>
      </c>
      <c r="AE23" s="34"/>
      <c r="AF23" s="34"/>
      <c r="AG23" s="34"/>
      <c r="AH23" s="34"/>
    </row>
    <row r="24" spans="1:34" ht="14.25" customHeight="1">
      <c r="A24" s="86" t="s">
        <v>79</v>
      </c>
      <c r="B24" s="69" t="s">
        <v>82</v>
      </c>
      <c r="C24" s="109">
        <v>1462.5</v>
      </c>
      <c r="D24" s="15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>
        <v>1462.5</v>
      </c>
      <c r="W24" s="105"/>
      <c r="X24" s="105"/>
      <c r="Y24" s="105"/>
      <c r="Z24" s="105"/>
      <c r="AA24" s="105"/>
      <c r="AB24" s="105"/>
      <c r="AC24" s="105"/>
      <c r="AD24" s="101">
        <f t="shared" si="0"/>
        <v>1462.5</v>
      </c>
      <c r="AE24" s="34"/>
      <c r="AF24" s="34"/>
      <c r="AG24" s="34"/>
      <c r="AH24" s="34"/>
    </row>
    <row r="25" spans="1:34" ht="14.25" customHeight="1">
      <c r="A25" s="86" t="s">
        <v>79</v>
      </c>
      <c r="B25" s="69" t="s">
        <v>91</v>
      </c>
      <c r="C25" s="109">
        <v>93.83</v>
      </c>
      <c r="D25" s="153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>
        <v>93.83</v>
      </c>
      <c r="V25" s="105"/>
      <c r="W25" s="105"/>
      <c r="X25" s="105"/>
      <c r="Y25" s="105"/>
      <c r="Z25" s="105"/>
      <c r="AA25" s="105"/>
      <c r="AB25" s="105"/>
      <c r="AC25" s="105"/>
      <c r="AD25" s="101">
        <f t="shared" si="0"/>
        <v>93.83</v>
      </c>
      <c r="AE25" s="34"/>
      <c r="AF25" s="34"/>
      <c r="AG25" s="34"/>
      <c r="AH25" s="34"/>
    </row>
    <row r="26" spans="1:34" ht="14.25" customHeight="1">
      <c r="A26" s="86" t="s">
        <v>90</v>
      </c>
      <c r="B26" s="69" t="s">
        <v>80</v>
      </c>
      <c r="C26" s="110">
        <v>312</v>
      </c>
      <c r="D26" s="153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>
        <v>312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1">
        <f t="shared" si="0"/>
        <v>312</v>
      </c>
      <c r="AE26" s="34"/>
      <c r="AF26" s="34"/>
      <c r="AG26" s="34"/>
      <c r="AH26" s="34"/>
    </row>
    <row r="27" spans="1:34" ht="14.25" customHeight="1">
      <c r="A27" s="86" t="s">
        <v>90</v>
      </c>
      <c r="B27" s="70" t="s">
        <v>78</v>
      </c>
      <c r="C27" s="110">
        <v>444.6</v>
      </c>
      <c r="D27" s="153"/>
      <c r="E27" s="105">
        <v>444.6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1">
        <f t="shared" si="0"/>
        <v>444.6</v>
      </c>
      <c r="AE27" s="34"/>
      <c r="AF27" s="34"/>
      <c r="AG27" s="34"/>
      <c r="AH27" s="34"/>
    </row>
    <row r="28" spans="1:34" ht="14.25" customHeight="1">
      <c r="A28" s="86" t="s">
        <v>90</v>
      </c>
      <c r="B28" s="70" t="s">
        <v>76</v>
      </c>
      <c r="C28" s="110">
        <v>491.66</v>
      </c>
      <c r="D28" s="153"/>
      <c r="E28" s="105"/>
      <c r="F28" s="105"/>
      <c r="G28" s="105">
        <v>491.66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1">
        <f t="shared" si="0"/>
        <v>491.66</v>
      </c>
      <c r="AE28" s="34"/>
      <c r="AF28" s="34"/>
      <c r="AG28" s="34"/>
      <c r="AH28" s="34"/>
    </row>
    <row r="29" spans="1:34" ht="14.25" customHeight="1">
      <c r="A29" s="86" t="s">
        <v>90</v>
      </c>
      <c r="B29" s="70" t="s">
        <v>75</v>
      </c>
      <c r="C29" s="110">
        <v>354.63</v>
      </c>
      <c r="D29" s="153"/>
      <c r="E29" s="105"/>
      <c r="F29" s="105">
        <v>354.63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1">
        <f t="shared" si="0"/>
        <v>354.63</v>
      </c>
      <c r="AE29" s="34"/>
      <c r="AF29" s="34"/>
      <c r="AG29" s="34"/>
      <c r="AH29" s="34"/>
    </row>
    <row r="30" spans="1:34" ht="14.25" customHeight="1">
      <c r="A30" s="86" t="s">
        <v>90</v>
      </c>
      <c r="B30" s="70" t="s">
        <v>124</v>
      </c>
      <c r="C30" s="110">
        <v>566.72</v>
      </c>
      <c r="D30" s="153"/>
      <c r="E30" s="105">
        <v>566.72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1">
        <f t="shared" si="0"/>
        <v>566.72</v>
      </c>
      <c r="AE30" s="34"/>
      <c r="AF30" s="34"/>
      <c r="AG30" s="34"/>
      <c r="AH30" s="34"/>
    </row>
    <row r="31" spans="1:34" ht="14.25" customHeight="1">
      <c r="A31" s="86" t="s">
        <v>90</v>
      </c>
      <c r="B31" s="69" t="s">
        <v>77</v>
      </c>
      <c r="C31" s="110">
        <v>50.04</v>
      </c>
      <c r="D31" s="153"/>
      <c r="E31" s="105"/>
      <c r="F31" s="105"/>
      <c r="G31" s="105"/>
      <c r="H31" s="105"/>
      <c r="I31" s="105"/>
      <c r="J31" s="105"/>
      <c r="K31" s="105"/>
      <c r="L31" s="105">
        <v>50.54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1">
        <f t="shared" si="0"/>
        <v>50.54</v>
      </c>
      <c r="AE31" s="34"/>
      <c r="AF31" s="34"/>
      <c r="AG31" s="34"/>
      <c r="AH31" s="34"/>
    </row>
    <row r="32" spans="1:34" ht="14.25" customHeight="1">
      <c r="A32" s="86" t="s">
        <v>90</v>
      </c>
      <c r="B32" s="69" t="s">
        <v>82</v>
      </c>
      <c r="C32" s="111">
        <v>108</v>
      </c>
      <c r="D32" s="15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>
        <v>108</v>
      </c>
      <c r="W32" s="105"/>
      <c r="X32" s="105"/>
      <c r="Y32" s="105"/>
      <c r="Z32" s="105"/>
      <c r="AA32" s="105"/>
      <c r="AB32" s="105"/>
      <c r="AC32" s="105"/>
      <c r="AD32" s="101">
        <f t="shared" si="0"/>
        <v>108</v>
      </c>
      <c r="AE32" s="34"/>
      <c r="AF32" s="34"/>
      <c r="AG32" s="34"/>
      <c r="AH32" s="34"/>
    </row>
    <row r="33" spans="1:34" ht="14.25" customHeight="1">
      <c r="A33" s="86" t="s">
        <v>90</v>
      </c>
      <c r="B33" s="69" t="s">
        <v>83</v>
      </c>
      <c r="C33" s="112" t="s">
        <v>89</v>
      </c>
      <c r="D33" s="15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>
        <v>0.08</v>
      </c>
      <c r="Y33" s="105"/>
      <c r="Z33" s="105"/>
      <c r="AA33" s="105"/>
      <c r="AB33" s="105"/>
      <c r="AC33" s="105"/>
      <c r="AD33" s="101">
        <f t="shared" si="0"/>
        <v>0.08</v>
      </c>
      <c r="AE33" s="34"/>
      <c r="AF33" s="34"/>
      <c r="AG33" s="34"/>
      <c r="AH33" s="34"/>
    </row>
    <row r="34" spans="1:34" ht="14.25" customHeight="1">
      <c r="A34" s="86" t="s">
        <v>90</v>
      </c>
      <c r="B34" s="69" t="s">
        <v>84</v>
      </c>
      <c r="C34" s="110">
        <v>52.99</v>
      </c>
      <c r="D34" s="153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>
        <v>52.99</v>
      </c>
      <c r="U34" s="105"/>
      <c r="V34" s="105"/>
      <c r="W34" s="105"/>
      <c r="X34" s="105"/>
      <c r="Y34" s="105"/>
      <c r="Z34" s="105"/>
      <c r="AA34" s="105"/>
      <c r="AB34" s="105"/>
      <c r="AC34" s="105"/>
      <c r="AD34" s="101">
        <f t="shared" si="0"/>
        <v>52.99</v>
      </c>
      <c r="AE34" s="34"/>
      <c r="AF34" s="34"/>
      <c r="AG34" s="34"/>
      <c r="AH34" s="34"/>
    </row>
    <row r="35" spans="1:34" ht="14.25" customHeight="1">
      <c r="A35" s="86" t="s">
        <v>90</v>
      </c>
      <c r="B35" s="75" t="s">
        <v>85</v>
      </c>
      <c r="C35" s="109">
        <v>51</v>
      </c>
      <c r="D35" s="153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>
        <v>51</v>
      </c>
      <c r="U35" s="105"/>
      <c r="V35" s="105"/>
      <c r="W35" s="105"/>
      <c r="X35" s="105"/>
      <c r="Y35" s="105"/>
      <c r="Z35" s="105"/>
      <c r="AA35" s="105"/>
      <c r="AB35" s="105"/>
      <c r="AC35" s="105"/>
      <c r="AD35" s="101">
        <f t="shared" si="0"/>
        <v>51</v>
      </c>
      <c r="AE35" s="34"/>
      <c r="AF35" s="34"/>
      <c r="AG35" s="34"/>
      <c r="AH35" s="34"/>
    </row>
    <row r="36" spans="1:34" ht="14.25" customHeight="1">
      <c r="A36" s="86" t="s">
        <v>90</v>
      </c>
      <c r="B36" s="69" t="s">
        <v>86</v>
      </c>
      <c r="C36" s="110">
        <v>40.98</v>
      </c>
      <c r="D36" s="153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>
        <v>40.98</v>
      </c>
      <c r="Y36" s="105"/>
      <c r="Z36" s="105"/>
      <c r="AA36" s="105"/>
      <c r="AB36" s="105"/>
      <c r="AC36" s="105"/>
      <c r="AD36" s="101">
        <f t="shared" si="0"/>
        <v>40.98</v>
      </c>
      <c r="AE36" s="34"/>
      <c r="AF36" s="34"/>
      <c r="AG36" s="34"/>
      <c r="AH36" s="34"/>
    </row>
    <row r="37" spans="1:34" ht="14.25" customHeight="1">
      <c r="A37" s="86" t="s">
        <v>90</v>
      </c>
      <c r="B37" s="69" t="s">
        <v>87</v>
      </c>
      <c r="C37" s="110">
        <v>7194</v>
      </c>
      <c r="D37" s="153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1">
        <f t="shared" si="0"/>
        <v>0</v>
      </c>
      <c r="AE37" s="34"/>
      <c r="AF37" s="34">
        <v>1804.46</v>
      </c>
      <c r="AG37" s="34"/>
      <c r="AH37" s="34">
        <v>5389.54</v>
      </c>
    </row>
    <row r="38" spans="1:34" ht="14.25" customHeight="1">
      <c r="A38" s="86" t="s">
        <v>90</v>
      </c>
      <c r="B38" s="69" t="s">
        <v>88</v>
      </c>
      <c r="C38" s="110">
        <v>20</v>
      </c>
      <c r="D38" s="153"/>
      <c r="E38" s="128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>
        <v>20</v>
      </c>
      <c r="Y38" s="105"/>
      <c r="Z38" s="105"/>
      <c r="AA38" s="105"/>
      <c r="AB38" s="105"/>
      <c r="AC38" s="105"/>
      <c r="AD38" s="101">
        <f t="shared" si="0"/>
        <v>20</v>
      </c>
      <c r="AE38" s="34"/>
      <c r="AF38" s="34"/>
      <c r="AG38" s="34"/>
      <c r="AH38" s="34"/>
    </row>
    <row r="39" spans="1:34" ht="13.8">
      <c r="A39" s="86" t="s">
        <v>93</v>
      </c>
      <c r="B39" s="75" t="s">
        <v>96</v>
      </c>
      <c r="C39" s="96">
        <v>312</v>
      </c>
      <c r="D39" s="156"/>
      <c r="E39" s="128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>
        <v>312</v>
      </c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1">
        <f t="shared" si="0"/>
        <v>312</v>
      </c>
      <c r="AE39" s="34"/>
      <c r="AF39" s="34"/>
      <c r="AG39" s="34"/>
      <c r="AH39" s="34"/>
    </row>
    <row r="40" spans="1:34" ht="13.8">
      <c r="A40" s="86" t="s">
        <v>94</v>
      </c>
      <c r="B40" s="75" t="s">
        <v>97</v>
      </c>
      <c r="C40" s="96">
        <v>444.6</v>
      </c>
      <c r="D40" s="156"/>
      <c r="E40" s="128">
        <v>444.6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1">
        <f t="shared" si="0"/>
        <v>444.6</v>
      </c>
      <c r="AE40" s="34"/>
      <c r="AF40" s="34"/>
      <c r="AG40" s="34"/>
      <c r="AH40" s="34"/>
    </row>
    <row r="41" spans="1:34" ht="13.8">
      <c r="A41" s="86" t="s">
        <v>94</v>
      </c>
      <c r="B41" s="75" t="s">
        <v>95</v>
      </c>
      <c r="C41" s="96">
        <v>68.88</v>
      </c>
      <c r="D41" s="156"/>
      <c r="E41" s="128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>
        <v>68.88</v>
      </c>
      <c r="Y41" s="105"/>
      <c r="Z41" s="105"/>
      <c r="AA41" s="105"/>
      <c r="AB41" s="105"/>
      <c r="AC41" s="105"/>
      <c r="AD41" s="101">
        <f t="shared" si="0"/>
        <v>68.88</v>
      </c>
      <c r="AE41" s="34"/>
      <c r="AF41" s="34"/>
      <c r="AG41" s="34"/>
      <c r="AH41" s="34"/>
    </row>
    <row r="42" spans="1:34" ht="13.8">
      <c r="A42" s="86" t="s">
        <v>94</v>
      </c>
      <c r="B42" s="88" t="s">
        <v>98</v>
      </c>
      <c r="C42" s="96">
        <v>491.66</v>
      </c>
      <c r="D42" s="156"/>
      <c r="E42" s="128"/>
      <c r="F42" s="105"/>
      <c r="G42" s="105">
        <v>491.66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1">
        <f t="shared" si="0"/>
        <v>491.66</v>
      </c>
      <c r="AE42" s="34"/>
      <c r="AF42" s="34"/>
      <c r="AG42" s="34"/>
      <c r="AH42" s="34"/>
    </row>
    <row r="43" spans="1:34" ht="14.25" customHeight="1">
      <c r="A43" s="86" t="s">
        <v>94</v>
      </c>
      <c r="B43" s="88" t="s">
        <v>99</v>
      </c>
      <c r="C43" s="96">
        <v>354.63</v>
      </c>
      <c r="D43" s="156"/>
      <c r="E43" s="128"/>
      <c r="F43" s="105">
        <v>354.63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1">
        <f t="shared" si="0"/>
        <v>354.63</v>
      </c>
      <c r="AE43" s="34"/>
      <c r="AF43" s="34"/>
      <c r="AG43" s="34"/>
      <c r="AH43" s="34"/>
    </row>
    <row r="44" spans="1:34" ht="14.25" customHeight="1">
      <c r="A44" s="86" t="s">
        <v>94</v>
      </c>
      <c r="B44" s="70" t="s">
        <v>124</v>
      </c>
      <c r="C44" s="96">
        <v>566.72</v>
      </c>
      <c r="D44" s="156"/>
      <c r="E44" s="128">
        <v>566.72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1">
        <f t="shared" si="0"/>
        <v>566.72</v>
      </c>
      <c r="AE44" s="34"/>
      <c r="AF44" s="34"/>
      <c r="AG44" s="34"/>
      <c r="AH44" s="34"/>
    </row>
    <row r="45" spans="1:34" ht="13.8">
      <c r="A45" s="86" t="s">
        <v>94</v>
      </c>
      <c r="B45" s="88" t="s">
        <v>100</v>
      </c>
      <c r="C45" s="96">
        <v>120.86</v>
      </c>
      <c r="D45" s="156"/>
      <c r="E45" s="128">
        <v>26.4</v>
      </c>
      <c r="F45" s="105"/>
      <c r="G45" s="105"/>
      <c r="H45" s="105"/>
      <c r="I45" s="105"/>
      <c r="J45" s="105">
        <v>28</v>
      </c>
      <c r="K45" s="105">
        <f>45.48+6.59+14.39</f>
        <v>66.459999999999994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1">
        <f t="shared" si="0"/>
        <v>120.85999999999999</v>
      </c>
      <c r="AE45" s="34"/>
      <c r="AF45" s="34"/>
      <c r="AG45" s="34"/>
      <c r="AH45" s="34"/>
    </row>
    <row r="46" spans="1:34" ht="13.8">
      <c r="A46" s="86" t="s">
        <v>94</v>
      </c>
      <c r="B46" s="88" t="s">
        <v>101</v>
      </c>
      <c r="C46" s="96">
        <v>48</v>
      </c>
      <c r="D46" s="156"/>
      <c r="E46" s="128"/>
      <c r="F46" s="105"/>
      <c r="G46" s="105"/>
      <c r="H46" s="105"/>
      <c r="I46" s="105">
        <v>48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1">
        <f t="shared" si="0"/>
        <v>48</v>
      </c>
      <c r="AE46" s="34"/>
      <c r="AF46" s="34"/>
      <c r="AG46" s="34"/>
      <c r="AH46" s="34"/>
    </row>
    <row r="47" spans="1:34" ht="14.25" customHeight="1">
      <c r="A47" s="86" t="s">
        <v>94</v>
      </c>
      <c r="B47" s="88" t="s">
        <v>102</v>
      </c>
      <c r="C47" s="96">
        <v>297</v>
      </c>
      <c r="D47" s="156"/>
      <c r="E47" s="128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>
        <v>297</v>
      </c>
      <c r="Y47" s="105"/>
      <c r="Z47" s="105"/>
      <c r="AA47" s="105"/>
      <c r="AB47" s="105"/>
      <c r="AC47" s="105"/>
      <c r="AD47" s="101">
        <f t="shared" si="0"/>
        <v>297</v>
      </c>
      <c r="AE47" s="34"/>
      <c r="AF47" s="34"/>
      <c r="AG47" s="34"/>
      <c r="AH47" s="34"/>
    </row>
    <row r="48" spans="1:34" ht="14.25" customHeight="1">
      <c r="A48" s="86" t="s">
        <v>94</v>
      </c>
      <c r="B48" s="87" t="s">
        <v>103</v>
      </c>
      <c r="C48" s="96">
        <v>150</v>
      </c>
      <c r="D48" s="156"/>
      <c r="E48" s="128"/>
      <c r="F48" s="105"/>
      <c r="G48" s="105"/>
      <c r="H48" s="105"/>
      <c r="I48" s="105"/>
      <c r="J48" s="105"/>
      <c r="K48" s="105">
        <v>150</v>
      </c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1">
        <f t="shared" si="0"/>
        <v>150</v>
      </c>
      <c r="AE48" s="34"/>
      <c r="AF48" s="34"/>
      <c r="AG48" s="34"/>
      <c r="AH48" s="34"/>
    </row>
    <row r="49" spans="1:36" ht="14.25" customHeight="1">
      <c r="A49" s="86" t="s">
        <v>94</v>
      </c>
      <c r="B49" s="76" t="s">
        <v>104</v>
      </c>
      <c r="C49" s="96">
        <v>30</v>
      </c>
      <c r="D49" s="156"/>
      <c r="E49" s="128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>
        <v>30</v>
      </c>
      <c r="V49" s="105"/>
      <c r="W49" s="105"/>
      <c r="X49" s="105"/>
      <c r="Y49" s="105"/>
      <c r="Z49" s="105"/>
      <c r="AA49" s="105"/>
      <c r="AB49" s="105"/>
      <c r="AC49" s="105"/>
      <c r="AD49" s="101">
        <f t="shared" si="0"/>
        <v>30</v>
      </c>
      <c r="AE49" s="34"/>
      <c r="AF49" s="34"/>
      <c r="AG49" s="34"/>
      <c r="AH49" s="34"/>
    </row>
    <row r="50" spans="1:36" ht="14.25" customHeight="1">
      <c r="A50" s="86" t="s">
        <v>94</v>
      </c>
      <c r="B50" s="89" t="s">
        <v>84</v>
      </c>
      <c r="C50" s="96">
        <v>17.3</v>
      </c>
      <c r="D50" s="156"/>
      <c r="E50" s="128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>
        <v>17</v>
      </c>
      <c r="U50" s="105"/>
      <c r="V50" s="105"/>
      <c r="W50" s="105"/>
      <c r="X50" s="105"/>
      <c r="Y50" s="105"/>
      <c r="Z50" s="105"/>
      <c r="AA50" s="105"/>
      <c r="AB50" s="105"/>
      <c r="AC50" s="105"/>
      <c r="AD50" s="101">
        <f t="shared" si="0"/>
        <v>17</v>
      </c>
      <c r="AE50" s="34"/>
      <c r="AF50" s="34"/>
      <c r="AG50" s="34"/>
      <c r="AH50" s="34"/>
    </row>
    <row r="51" spans="1:36" ht="14.25" customHeight="1">
      <c r="A51" s="86" t="s">
        <v>94</v>
      </c>
      <c r="B51" s="89" t="s">
        <v>84</v>
      </c>
      <c r="C51" s="96">
        <v>29.99</v>
      </c>
      <c r="D51" s="156"/>
      <c r="E51" s="128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>
        <v>29.99</v>
      </c>
      <c r="U51" s="105"/>
      <c r="V51" s="105"/>
      <c r="W51" s="105"/>
      <c r="X51" s="105"/>
      <c r="Y51" s="105"/>
      <c r="Z51" s="105"/>
      <c r="AA51" s="105"/>
      <c r="AB51" s="105"/>
      <c r="AC51" s="105"/>
      <c r="AD51" s="101">
        <f t="shared" si="0"/>
        <v>29.99</v>
      </c>
      <c r="AE51" s="34"/>
      <c r="AF51" s="34"/>
      <c r="AG51" s="34"/>
      <c r="AH51" s="34"/>
    </row>
    <row r="52" spans="1:36" ht="14.25" customHeight="1">
      <c r="A52" s="86" t="s">
        <v>94</v>
      </c>
      <c r="B52" s="91" t="s">
        <v>105</v>
      </c>
      <c r="C52" s="96">
        <v>34.36</v>
      </c>
      <c r="D52" s="156"/>
      <c r="E52" s="128"/>
      <c r="F52" s="105"/>
      <c r="G52" s="105"/>
      <c r="H52" s="105"/>
      <c r="I52" s="105"/>
      <c r="J52" s="105"/>
      <c r="K52" s="105"/>
      <c r="L52" s="105"/>
      <c r="M52" s="105">
        <v>34.36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1">
        <f t="shared" si="0"/>
        <v>34.36</v>
      </c>
      <c r="AE52" s="34"/>
      <c r="AF52" s="34"/>
      <c r="AG52" s="34"/>
      <c r="AH52" s="34"/>
    </row>
    <row r="53" spans="1:36" ht="14.25" customHeight="1">
      <c r="A53" s="86" t="s">
        <v>94</v>
      </c>
      <c r="B53" s="91" t="s">
        <v>84</v>
      </c>
      <c r="C53" s="96">
        <v>799</v>
      </c>
      <c r="D53" s="156"/>
      <c r="E53" s="128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1">
        <f t="shared" si="0"/>
        <v>0</v>
      </c>
      <c r="AE53" s="34">
        <v>799</v>
      </c>
      <c r="AF53" s="34"/>
      <c r="AG53" s="34"/>
      <c r="AH53" s="34"/>
    </row>
    <row r="54" spans="1:36" ht="14.25" customHeight="1">
      <c r="A54" s="86" t="s">
        <v>94</v>
      </c>
      <c r="B54" s="91" t="s">
        <v>84</v>
      </c>
      <c r="C54" s="96">
        <v>21.99</v>
      </c>
      <c r="D54" s="156"/>
      <c r="E54" s="128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>
        <v>21.99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1">
        <f t="shared" si="0"/>
        <v>21.99</v>
      </c>
      <c r="AE54" s="34"/>
      <c r="AF54" s="34"/>
      <c r="AG54" s="34"/>
      <c r="AH54" s="34"/>
    </row>
    <row r="55" spans="1:36" s="59" customFormat="1" ht="14.25" customHeight="1">
      <c r="A55" s="86" t="s">
        <v>94</v>
      </c>
      <c r="B55" s="93" t="s">
        <v>84</v>
      </c>
      <c r="C55" s="96">
        <v>15.95</v>
      </c>
      <c r="D55" s="156"/>
      <c r="E55" s="128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>
        <v>15.95</v>
      </c>
      <c r="U55" s="105"/>
      <c r="V55" s="105"/>
      <c r="W55" s="105"/>
      <c r="X55" s="105"/>
      <c r="Y55" s="105"/>
      <c r="Z55" s="105"/>
      <c r="AA55" s="105"/>
      <c r="AB55" s="105"/>
      <c r="AC55" s="105"/>
      <c r="AD55" s="101">
        <f t="shared" si="0"/>
        <v>15.95</v>
      </c>
      <c r="AE55" s="34"/>
      <c r="AF55" s="34"/>
      <c r="AG55" s="34"/>
      <c r="AH55" s="34"/>
      <c r="AI55" s="12"/>
      <c r="AJ55" s="12"/>
    </row>
    <row r="56" spans="1:36" s="59" customFormat="1" ht="14.25" customHeight="1">
      <c r="A56" s="86" t="s">
        <v>94</v>
      </c>
      <c r="B56" s="91" t="s">
        <v>84</v>
      </c>
      <c r="C56" s="96">
        <v>70</v>
      </c>
      <c r="D56" s="156"/>
      <c r="E56" s="128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>
        <v>70</v>
      </c>
      <c r="U56" s="105"/>
      <c r="V56" s="105"/>
      <c r="W56" s="105"/>
      <c r="X56" s="105"/>
      <c r="Y56" s="105"/>
      <c r="Z56" s="105"/>
      <c r="AA56" s="105"/>
      <c r="AB56" s="105"/>
      <c r="AC56" s="105"/>
      <c r="AD56" s="101">
        <f t="shared" si="0"/>
        <v>70</v>
      </c>
      <c r="AE56" s="34"/>
      <c r="AF56" s="34"/>
      <c r="AG56" s="34"/>
      <c r="AH56" s="34"/>
      <c r="AI56" s="12"/>
      <c r="AJ56" s="12"/>
    </row>
    <row r="57" spans="1:36" s="59" customFormat="1" ht="14.25" customHeight="1">
      <c r="A57" s="90" t="s">
        <v>106</v>
      </c>
      <c r="B57" s="91" t="s">
        <v>82</v>
      </c>
      <c r="C57" s="92">
        <v>1462.5</v>
      </c>
      <c r="D57" s="157"/>
      <c r="E57" s="128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>
        <v>1462.5</v>
      </c>
      <c r="W57" s="105"/>
      <c r="X57" s="105"/>
      <c r="Y57" s="105"/>
      <c r="Z57" s="105"/>
      <c r="AA57" s="105"/>
      <c r="AB57" s="105"/>
      <c r="AC57" s="105"/>
      <c r="AD57" s="101">
        <f t="shared" si="0"/>
        <v>1462.5</v>
      </c>
      <c r="AE57" s="34"/>
      <c r="AF57" s="34"/>
      <c r="AG57" s="34"/>
      <c r="AH57" s="34"/>
      <c r="AI57" s="12"/>
      <c r="AJ57" s="12"/>
    </row>
    <row r="58" spans="1:36" s="59" customFormat="1" ht="14.25" customHeight="1">
      <c r="A58" s="90" t="s">
        <v>106</v>
      </c>
      <c r="B58" s="91" t="s">
        <v>107</v>
      </c>
      <c r="C58" s="92">
        <v>1222.56</v>
      </c>
      <c r="D58" s="157"/>
      <c r="E58" s="128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>
        <v>1222.56</v>
      </c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1">
        <f t="shared" si="0"/>
        <v>1222.56</v>
      </c>
      <c r="AE58" s="34"/>
      <c r="AF58" s="34"/>
      <c r="AG58" s="34"/>
      <c r="AH58" s="34"/>
      <c r="AI58" s="12"/>
      <c r="AJ58" s="12"/>
    </row>
    <row r="59" spans="1:36" s="59" customFormat="1" ht="14.25" customHeight="1">
      <c r="A59" s="90" t="s">
        <v>119</v>
      </c>
      <c r="B59" s="91" t="s">
        <v>80</v>
      </c>
      <c r="C59" s="92">
        <v>312</v>
      </c>
      <c r="D59" s="157"/>
      <c r="E59" s="128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>
        <v>312</v>
      </c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1">
        <f t="shared" si="0"/>
        <v>312</v>
      </c>
      <c r="AE59" s="34"/>
      <c r="AF59" s="34"/>
      <c r="AG59" s="34"/>
      <c r="AH59" s="34"/>
      <c r="AI59" s="12"/>
      <c r="AJ59" s="12"/>
    </row>
    <row r="60" spans="1:36" s="59" customFormat="1" ht="14.25" customHeight="1">
      <c r="A60" s="90" t="s">
        <v>121</v>
      </c>
      <c r="B60" s="91" t="s">
        <v>122</v>
      </c>
      <c r="C60" s="92">
        <v>103</v>
      </c>
      <c r="D60" s="157"/>
      <c r="E60" s="128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>
        <v>103</v>
      </c>
      <c r="U60" s="105"/>
      <c r="V60" s="105"/>
      <c r="W60" s="105"/>
      <c r="X60" s="105"/>
      <c r="Y60" s="105"/>
      <c r="Z60" s="105"/>
      <c r="AA60" s="105"/>
      <c r="AB60" s="105"/>
      <c r="AC60" s="105"/>
      <c r="AD60" s="101">
        <f t="shared" si="0"/>
        <v>103</v>
      </c>
      <c r="AE60" s="34"/>
      <c r="AF60" s="34"/>
      <c r="AG60" s="34"/>
      <c r="AH60" s="34"/>
      <c r="AI60" s="12"/>
      <c r="AJ60" s="12"/>
    </row>
    <row r="61" spans="1:36" s="59" customFormat="1" ht="14.25" customHeight="1">
      <c r="A61" s="90" t="s">
        <v>120</v>
      </c>
      <c r="B61" s="91" t="s">
        <v>97</v>
      </c>
      <c r="C61" s="92">
        <v>477.45</v>
      </c>
      <c r="D61" s="157"/>
      <c r="E61" s="128">
        <v>477.45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1">
        <f t="shared" si="0"/>
        <v>477.45</v>
      </c>
      <c r="AE61" s="34"/>
      <c r="AF61" s="34"/>
      <c r="AG61" s="34"/>
      <c r="AH61" s="34"/>
      <c r="AI61" s="12"/>
      <c r="AJ61" s="12"/>
    </row>
    <row r="62" spans="1:36" s="59" customFormat="1" ht="14.25" customHeight="1">
      <c r="A62" s="90" t="s">
        <v>120</v>
      </c>
      <c r="B62" s="91" t="s">
        <v>75</v>
      </c>
      <c r="C62" s="92">
        <v>318.36</v>
      </c>
      <c r="D62" s="157"/>
      <c r="E62" s="128"/>
      <c r="F62" s="105">
        <v>318.36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1">
        <f t="shared" si="0"/>
        <v>318.36</v>
      </c>
      <c r="AE62" s="34"/>
      <c r="AF62" s="34"/>
      <c r="AG62" s="34"/>
      <c r="AH62" s="34"/>
      <c r="AI62" s="12"/>
      <c r="AJ62" s="12"/>
    </row>
    <row r="63" spans="1:36" s="59" customFormat="1" ht="14.25" customHeight="1">
      <c r="A63" s="90" t="s">
        <v>120</v>
      </c>
      <c r="B63" s="91" t="s">
        <v>98</v>
      </c>
      <c r="C63" s="92">
        <v>491.66</v>
      </c>
      <c r="D63" s="157"/>
      <c r="E63" s="128"/>
      <c r="F63" s="105"/>
      <c r="G63" s="105">
        <v>491.66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1">
        <f t="shared" si="0"/>
        <v>491.66</v>
      </c>
      <c r="AE63" s="34"/>
      <c r="AF63" s="34"/>
      <c r="AG63" s="34"/>
      <c r="AH63" s="34"/>
      <c r="AI63" s="12"/>
      <c r="AJ63" s="12"/>
    </row>
    <row r="64" spans="1:36" s="59" customFormat="1" ht="14.25" customHeight="1">
      <c r="A64" s="90" t="s">
        <v>120</v>
      </c>
      <c r="B64" s="70" t="s">
        <v>124</v>
      </c>
      <c r="C64" s="92">
        <v>566.72</v>
      </c>
      <c r="D64" s="157"/>
      <c r="E64" s="128">
        <v>566.72</v>
      </c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1">
        <f t="shared" si="0"/>
        <v>566.72</v>
      </c>
      <c r="AE64" s="34"/>
      <c r="AF64" s="34"/>
      <c r="AG64" s="34"/>
      <c r="AH64" s="34"/>
      <c r="AI64" s="12"/>
      <c r="AJ64" s="12"/>
    </row>
    <row r="65" spans="1:36" s="59" customFormat="1" ht="14.25" customHeight="1">
      <c r="A65" s="90" t="s">
        <v>120</v>
      </c>
      <c r="B65" s="91" t="s">
        <v>77</v>
      </c>
      <c r="C65" s="92">
        <v>55.28</v>
      </c>
      <c r="D65" s="157"/>
      <c r="E65" s="128">
        <v>55.28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1">
        <f t="shared" si="0"/>
        <v>55.28</v>
      </c>
      <c r="AE65" s="34"/>
      <c r="AF65" s="34"/>
      <c r="AG65" s="34"/>
      <c r="AH65" s="34"/>
      <c r="AI65" s="12"/>
      <c r="AJ65" s="12"/>
    </row>
    <row r="66" spans="1:36" s="59" customFormat="1" ht="14.25" customHeight="1">
      <c r="A66" s="68" t="s">
        <v>131</v>
      </c>
      <c r="B66" s="70" t="s">
        <v>123</v>
      </c>
      <c r="C66" s="147">
        <v>312</v>
      </c>
      <c r="D66" s="158"/>
      <c r="E66" s="128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>
        <v>312</v>
      </c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1">
        <f t="shared" si="0"/>
        <v>312</v>
      </c>
      <c r="AE66" s="34"/>
      <c r="AF66" s="34"/>
      <c r="AG66" s="34"/>
      <c r="AH66" s="34"/>
      <c r="AI66" s="12"/>
      <c r="AJ66" s="12"/>
    </row>
    <row r="67" spans="1:36" s="59" customFormat="1" ht="14.25" customHeight="1">
      <c r="A67" s="68" t="s">
        <v>132</v>
      </c>
      <c r="B67" s="91" t="s">
        <v>97</v>
      </c>
      <c r="C67" s="147">
        <v>444.6</v>
      </c>
      <c r="D67" s="158"/>
      <c r="E67" s="128">
        <v>444.6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1">
        <f t="shared" si="0"/>
        <v>444.6</v>
      </c>
      <c r="AE67" s="34"/>
      <c r="AF67" s="34"/>
      <c r="AG67" s="34"/>
      <c r="AH67" s="34"/>
      <c r="AI67" s="12"/>
      <c r="AJ67" s="12"/>
    </row>
    <row r="68" spans="1:36" s="59" customFormat="1" ht="14.25" customHeight="1">
      <c r="A68" s="68" t="s">
        <v>132</v>
      </c>
      <c r="B68" s="70" t="s">
        <v>124</v>
      </c>
      <c r="C68" s="147">
        <v>705.87</v>
      </c>
      <c r="D68" s="158"/>
      <c r="E68" s="128">
        <v>706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1">
        <f t="shared" si="0"/>
        <v>706</v>
      </c>
      <c r="AE68" s="34"/>
      <c r="AF68" s="34"/>
      <c r="AG68" s="34"/>
      <c r="AH68" s="34"/>
      <c r="AI68" s="12"/>
      <c r="AJ68" s="12"/>
    </row>
    <row r="69" spans="1:36" s="59" customFormat="1" ht="14.25" customHeight="1">
      <c r="A69" s="68" t="s">
        <v>132</v>
      </c>
      <c r="B69" s="70" t="s">
        <v>125</v>
      </c>
      <c r="C69" s="98">
        <v>269.72000000000003</v>
      </c>
      <c r="D69" s="159"/>
      <c r="E69" s="128">
        <v>269.72000000000003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1">
        <f t="shared" ref="AD69:AD131" si="1">SUM(E69:AC69)</f>
        <v>269.72000000000003</v>
      </c>
      <c r="AE69" s="34"/>
      <c r="AF69" s="34"/>
      <c r="AG69" s="34"/>
      <c r="AH69" s="34"/>
      <c r="AI69" s="12"/>
      <c r="AJ69" s="12"/>
    </row>
    <row r="70" spans="1:36" s="59" customFormat="1" ht="14.25" customHeight="1">
      <c r="A70" s="68" t="s">
        <v>132</v>
      </c>
      <c r="B70" s="69" t="s">
        <v>76</v>
      </c>
      <c r="C70" s="147">
        <v>689.56</v>
      </c>
      <c r="D70" s="158"/>
      <c r="E70" s="128"/>
      <c r="F70" s="105"/>
      <c r="G70" s="105">
        <v>690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1">
        <f t="shared" si="1"/>
        <v>690</v>
      </c>
      <c r="AE70" s="34"/>
      <c r="AF70" s="34"/>
      <c r="AG70" s="34"/>
      <c r="AH70" s="34"/>
      <c r="AI70" s="12"/>
      <c r="AJ70" s="12"/>
    </row>
    <row r="71" spans="1:36" s="59" customFormat="1" ht="13.5" customHeight="1">
      <c r="A71" s="68" t="s">
        <v>132</v>
      </c>
      <c r="B71" s="69" t="s">
        <v>75</v>
      </c>
      <c r="C71" s="147">
        <v>445.63</v>
      </c>
      <c r="D71" s="158"/>
      <c r="E71" s="128"/>
      <c r="F71" s="105">
        <v>446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1">
        <f t="shared" si="1"/>
        <v>446</v>
      </c>
      <c r="AE71" s="34"/>
      <c r="AF71" s="34"/>
      <c r="AG71" s="34"/>
      <c r="AH71" s="34"/>
      <c r="AI71" s="12"/>
      <c r="AJ71" s="12"/>
    </row>
    <row r="72" spans="1:36" s="59" customFormat="1" ht="14.25" customHeight="1">
      <c r="A72" s="68" t="s">
        <v>132</v>
      </c>
      <c r="B72" s="91" t="s">
        <v>77</v>
      </c>
      <c r="C72" s="147">
        <v>194.57</v>
      </c>
      <c r="D72" s="158"/>
      <c r="E72" s="128"/>
      <c r="F72" s="105"/>
      <c r="G72" s="105"/>
      <c r="H72" s="105"/>
      <c r="I72" s="105"/>
      <c r="J72" s="105">
        <v>28</v>
      </c>
      <c r="K72" s="105">
        <v>20.98</v>
      </c>
      <c r="L72" s="105"/>
      <c r="M72" s="105"/>
      <c r="N72" s="105"/>
      <c r="O72" s="105"/>
      <c r="P72" s="105"/>
      <c r="Q72" s="105"/>
      <c r="R72" s="105"/>
      <c r="S72" s="105"/>
      <c r="T72" s="105">
        <v>145.59</v>
      </c>
      <c r="U72" s="105"/>
      <c r="V72" s="105"/>
      <c r="W72" s="105"/>
      <c r="X72" s="105">
        <v>109.98</v>
      </c>
      <c r="Y72" s="105"/>
      <c r="Z72" s="105"/>
      <c r="AA72" s="105"/>
      <c r="AB72" s="105"/>
      <c r="AC72" s="105"/>
      <c r="AD72" s="101">
        <f t="shared" si="1"/>
        <v>304.55</v>
      </c>
      <c r="AE72" s="34"/>
      <c r="AF72" s="34"/>
      <c r="AG72" s="34"/>
      <c r="AH72" s="34"/>
      <c r="AI72" s="12"/>
      <c r="AJ72" s="12"/>
    </row>
    <row r="73" spans="1:36" s="59" customFormat="1" ht="14.25" customHeight="1">
      <c r="A73" s="68" t="s">
        <v>132</v>
      </c>
      <c r="B73" s="69" t="s">
        <v>84</v>
      </c>
      <c r="C73" s="98">
        <v>16.98</v>
      </c>
      <c r="D73" s="159"/>
      <c r="E73" s="128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>
        <v>16.98</v>
      </c>
      <c r="Y73" s="105"/>
      <c r="Z73" s="105"/>
      <c r="AA73" s="105"/>
      <c r="AB73" s="105"/>
      <c r="AC73" s="105"/>
      <c r="AD73" s="101">
        <f t="shared" si="1"/>
        <v>16.98</v>
      </c>
      <c r="AE73" s="34"/>
      <c r="AF73" s="34"/>
      <c r="AG73" s="34"/>
      <c r="AH73" s="34"/>
      <c r="AI73" s="12"/>
      <c r="AJ73" s="12"/>
    </row>
    <row r="74" spans="1:36" s="59" customFormat="1" ht="14.25" customHeight="1">
      <c r="A74" s="68" t="s">
        <v>132</v>
      </c>
      <c r="B74" s="69" t="s">
        <v>84</v>
      </c>
      <c r="C74" s="98">
        <v>6.75</v>
      </c>
      <c r="D74" s="159"/>
      <c r="E74" s="128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>
        <v>6.75</v>
      </c>
      <c r="Y74" s="105"/>
      <c r="Z74" s="105"/>
      <c r="AA74" s="105"/>
      <c r="AB74" s="105"/>
      <c r="AC74" s="105"/>
      <c r="AD74" s="101">
        <f t="shared" si="1"/>
        <v>6.75</v>
      </c>
      <c r="AE74" s="34"/>
      <c r="AF74" s="34"/>
      <c r="AG74" s="34"/>
      <c r="AH74" s="34"/>
      <c r="AI74" s="12"/>
      <c r="AJ74" s="12"/>
    </row>
    <row r="75" spans="1:36" s="59" customFormat="1" ht="14.25" customHeight="1">
      <c r="A75" s="68" t="s">
        <v>132</v>
      </c>
      <c r="B75" s="69" t="s">
        <v>126</v>
      </c>
      <c r="C75" s="147">
        <v>120</v>
      </c>
      <c r="D75" s="158"/>
      <c r="E75" s="128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>
        <v>120</v>
      </c>
      <c r="Y75" s="105"/>
      <c r="Z75" s="105"/>
      <c r="AA75" s="105"/>
      <c r="AB75" s="105"/>
      <c r="AC75" s="105"/>
      <c r="AD75" s="101">
        <f t="shared" si="1"/>
        <v>120</v>
      </c>
      <c r="AE75" s="34"/>
      <c r="AF75" s="34"/>
      <c r="AG75" s="34"/>
      <c r="AH75" s="34"/>
      <c r="AI75" s="12"/>
      <c r="AJ75" s="12"/>
    </row>
    <row r="76" spans="1:36" s="59" customFormat="1" ht="14.25" customHeight="1">
      <c r="A76" s="68" t="s">
        <v>132</v>
      </c>
      <c r="B76" s="69" t="s">
        <v>126</v>
      </c>
      <c r="C76" s="98">
        <v>199.2</v>
      </c>
      <c r="D76" s="159"/>
      <c r="E76" s="128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>
        <v>199.2</v>
      </c>
      <c r="Y76" s="105"/>
      <c r="Z76" s="105"/>
      <c r="AA76" s="105"/>
      <c r="AB76" s="105"/>
      <c r="AC76" s="105"/>
      <c r="AD76" s="101">
        <f t="shared" si="1"/>
        <v>199.2</v>
      </c>
      <c r="AE76" s="34"/>
      <c r="AF76" s="34"/>
      <c r="AG76" s="34"/>
      <c r="AH76" s="34"/>
      <c r="AI76" s="12"/>
      <c r="AJ76" s="12"/>
    </row>
    <row r="77" spans="1:36" s="59" customFormat="1" ht="14.25" customHeight="1">
      <c r="A77" s="68" t="s">
        <v>132</v>
      </c>
      <c r="B77" s="69" t="s">
        <v>84</v>
      </c>
      <c r="C77" s="98">
        <v>4.99</v>
      </c>
      <c r="D77" s="159"/>
      <c r="E77" s="128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>
        <v>4.99</v>
      </c>
      <c r="Y77" s="105"/>
      <c r="Z77" s="105"/>
      <c r="AA77" s="105"/>
      <c r="AB77" s="105"/>
      <c r="AC77" s="105"/>
      <c r="AD77" s="101">
        <f t="shared" si="1"/>
        <v>4.99</v>
      </c>
      <c r="AE77" s="34"/>
      <c r="AF77" s="34"/>
      <c r="AG77" s="34"/>
      <c r="AH77" s="34"/>
      <c r="AI77" s="12"/>
      <c r="AJ77" s="12"/>
    </row>
    <row r="78" spans="1:36" s="59" customFormat="1" ht="14.25" customHeight="1">
      <c r="A78" s="68" t="s">
        <v>132</v>
      </c>
      <c r="B78" s="69" t="s">
        <v>84</v>
      </c>
      <c r="C78" s="98">
        <v>97.73</v>
      </c>
      <c r="D78" s="159"/>
      <c r="E78" s="128"/>
      <c r="F78" s="105"/>
      <c r="G78" s="105"/>
      <c r="H78" s="105"/>
      <c r="I78" s="105"/>
      <c r="J78" s="105"/>
      <c r="K78" s="105"/>
      <c r="L78" s="105">
        <v>97.73</v>
      </c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1">
        <f t="shared" si="1"/>
        <v>97.73</v>
      </c>
      <c r="AE78" s="34"/>
      <c r="AF78" s="34"/>
      <c r="AG78" s="34"/>
      <c r="AH78" s="34"/>
      <c r="AI78" s="12"/>
      <c r="AJ78" s="12"/>
    </row>
    <row r="79" spans="1:36" s="59" customFormat="1" ht="14.25" customHeight="1">
      <c r="A79" s="68" t="s">
        <v>132</v>
      </c>
      <c r="B79" s="69" t="s">
        <v>127</v>
      </c>
      <c r="C79" s="98">
        <v>534</v>
      </c>
      <c r="D79" s="159"/>
      <c r="E79" s="128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>
        <v>534</v>
      </c>
      <c r="Y79" s="105"/>
      <c r="Z79" s="105"/>
      <c r="AA79" s="105"/>
      <c r="AB79" s="105"/>
      <c r="AC79" s="105"/>
      <c r="AD79" s="101">
        <f t="shared" si="1"/>
        <v>534</v>
      </c>
      <c r="AE79" s="34"/>
      <c r="AF79" s="34"/>
      <c r="AG79" s="34"/>
      <c r="AH79" s="34"/>
      <c r="AI79" s="12"/>
      <c r="AJ79" s="12"/>
    </row>
    <row r="80" spans="1:36" s="59" customFormat="1" ht="14.25" customHeight="1">
      <c r="A80" s="68" t="s">
        <v>132</v>
      </c>
      <c r="B80" s="69" t="s">
        <v>128</v>
      </c>
      <c r="C80" s="98">
        <v>126</v>
      </c>
      <c r="D80" s="159"/>
      <c r="E80" s="128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>
        <v>126</v>
      </c>
      <c r="V80" s="105"/>
      <c r="W80" s="105"/>
      <c r="X80" s="105"/>
      <c r="Y80" s="105"/>
      <c r="Z80" s="105"/>
      <c r="AA80" s="105"/>
      <c r="AB80" s="105"/>
      <c r="AC80" s="105"/>
      <c r="AD80" s="101">
        <f t="shared" si="1"/>
        <v>126</v>
      </c>
      <c r="AE80" s="34"/>
      <c r="AF80" s="34"/>
      <c r="AG80" s="34"/>
      <c r="AH80" s="34"/>
      <c r="AI80" s="12"/>
      <c r="AJ80" s="12"/>
    </row>
    <row r="81" spans="1:36" s="59" customFormat="1" ht="14.25" customHeight="1">
      <c r="A81" s="68" t="s">
        <v>132</v>
      </c>
      <c r="B81" s="69" t="s">
        <v>129</v>
      </c>
      <c r="C81" s="147">
        <v>350</v>
      </c>
      <c r="D81" s="158"/>
      <c r="E81" s="128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>
        <v>350</v>
      </c>
      <c r="AB81" s="105"/>
      <c r="AC81" s="105"/>
      <c r="AD81" s="101">
        <f t="shared" si="1"/>
        <v>350</v>
      </c>
      <c r="AE81" s="34"/>
      <c r="AF81" s="34"/>
      <c r="AG81" s="34"/>
      <c r="AH81" s="34"/>
      <c r="AI81" s="12"/>
      <c r="AJ81" s="12"/>
    </row>
    <row r="82" spans="1:36" s="59" customFormat="1" ht="14.25" customHeight="1">
      <c r="A82" s="68" t="s">
        <v>132</v>
      </c>
      <c r="B82" s="69" t="s">
        <v>135</v>
      </c>
      <c r="C82" s="148">
        <v>11.99</v>
      </c>
      <c r="D82" s="160"/>
      <c r="E82" s="128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>
        <v>11.99</v>
      </c>
      <c r="AC82" s="105"/>
      <c r="AD82" s="101">
        <f t="shared" si="1"/>
        <v>11.99</v>
      </c>
      <c r="AE82" s="34"/>
      <c r="AF82" s="34"/>
      <c r="AG82" s="34"/>
      <c r="AH82" s="34"/>
      <c r="AI82" s="12"/>
      <c r="AJ82" s="12"/>
    </row>
    <row r="83" spans="1:36" s="59" customFormat="1" ht="14.25" customHeight="1">
      <c r="A83" s="90" t="s">
        <v>138</v>
      </c>
      <c r="B83" s="69" t="s">
        <v>80</v>
      </c>
      <c r="C83" s="174">
        <v>312</v>
      </c>
      <c r="D83" s="161"/>
      <c r="E83" s="128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>
        <v>312</v>
      </c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1">
        <f t="shared" si="1"/>
        <v>312</v>
      </c>
      <c r="AE83" s="34"/>
      <c r="AF83" s="34"/>
      <c r="AG83" s="34"/>
      <c r="AH83" s="34"/>
      <c r="AI83" s="12"/>
      <c r="AJ83" s="12"/>
    </row>
    <row r="84" spans="1:36" s="59" customFormat="1" ht="14.25" customHeight="1">
      <c r="A84" s="90" t="s">
        <v>136</v>
      </c>
      <c r="B84" s="69" t="s">
        <v>130</v>
      </c>
      <c r="C84" s="174">
        <v>160</v>
      </c>
      <c r="D84" s="161"/>
      <c r="E84" s="128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>
        <v>160</v>
      </c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1">
        <f t="shared" si="1"/>
        <v>160</v>
      </c>
      <c r="AE84" s="34"/>
      <c r="AF84" s="34"/>
      <c r="AG84" s="34"/>
      <c r="AH84" s="34"/>
      <c r="AI84" s="12"/>
      <c r="AJ84" s="12"/>
    </row>
    <row r="85" spans="1:36" s="59" customFormat="1" ht="14.25" customHeight="1">
      <c r="A85" s="90" t="s">
        <v>136</v>
      </c>
      <c r="B85" s="76" t="s">
        <v>82</v>
      </c>
      <c r="C85" s="77">
        <v>1462.5</v>
      </c>
      <c r="D85" s="161"/>
      <c r="E85" s="128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>
        <v>1462.5</v>
      </c>
      <c r="W85" s="105"/>
      <c r="X85" s="105"/>
      <c r="Y85" s="105"/>
      <c r="Z85" s="105"/>
      <c r="AA85" s="105"/>
      <c r="AB85" s="105"/>
      <c r="AC85" s="105"/>
      <c r="AD85" s="101">
        <f t="shared" si="1"/>
        <v>1462.5</v>
      </c>
      <c r="AE85" s="34"/>
      <c r="AF85" s="34"/>
      <c r="AG85" s="34"/>
      <c r="AH85" s="34"/>
      <c r="AI85" s="12">
        <v>243.75</v>
      </c>
      <c r="AJ85" s="12">
        <v>223763513</v>
      </c>
    </row>
    <row r="86" spans="1:36" s="59" customFormat="1" ht="14.25" customHeight="1">
      <c r="A86" s="90" t="s">
        <v>136</v>
      </c>
      <c r="B86" s="76" t="s">
        <v>137</v>
      </c>
      <c r="C86" s="77">
        <v>250</v>
      </c>
      <c r="D86" s="162"/>
      <c r="E86" s="128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>
        <v>250</v>
      </c>
      <c r="AA86" s="105"/>
      <c r="AB86" s="105"/>
      <c r="AC86" s="105"/>
      <c r="AD86" s="101">
        <f t="shared" si="1"/>
        <v>250</v>
      </c>
      <c r="AE86" s="34"/>
      <c r="AF86" s="34"/>
      <c r="AG86" s="34"/>
      <c r="AH86" s="34"/>
      <c r="AI86" s="12"/>
      <c r="AJ86" s="12"/>
    </row>
    <row r="87" spans="1:36" s="59" customFormat="1" ht="14.25" customHeight="1">
      <c r="A87" s="90" t="s">
        <v>136</v>
      </c>
      <c r="B87" s="76" t="s">
        <v>137</v>
      </c>
      <c r="C87" s="77">
        <v>155.55000000000001</v>
      </c>
      <c r="D87" s="162"/>
      <c r="E87" s="128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>
        <v>155.55000000000001</v>
      </c>
      <c r="AA87" s="105"/>
      <c r="AB87" s="105"/>
      <c r="AC87" s="105"/>
      <c r="AD87" s="101">
        <f t="shared" si="1"/>
        <v>155.55000000000001</v>
      </c>
      <c r="AE87" s="34"/>
      <c r="AF87" s="34"/>
      <c r="AG87" s="34"/>
      <c r="AH87" s="34"/>
      <c r="AI87" s="12"/>
      <c r="AJ87" s="12"/>
    </row>
    <row r="88" spans="1:36" s="59" customFormat="1" ht="14.25" customHeight="1">
      <c r="A88" s="90" t="s">
        <v>136</v>
      </c>
      <c r="B88" s="91" t="s">
        <v>97</v>
      </c>
      <c r="C88" s="92">
        <v>444.6</v>
      </c>
      <c r="D88" s="162"/>
      <c r="E88" s="128">
        <v>444.6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1">
        <f t="shared" si="1"/>
        <v>444.6</v>
      </c>
      <c r="AE88" s="34"/>
      <c r="AF88" s="34"/>
      <c r="AG88" s="34"/>
      <c r="AH88" s="34"/>
      <c r="AI88" s="12"/>
      <c r="AJ88" s="12"/>
    </row>
    <row r="89" spans="1:36" s="59" customFormat="1" ht="14.25" customHeight="1">
      <c r="A89" s="90" t="s">
        <v>136</v>
      </c>
      <c r="B89" s="91" t="s">
        <v>75</v>
      </c>
      <c r="C89" s="92">
        <v>369.79</v>
      </c>
      <c r="D89" s="162"/>
      <c r="E89" s="128"/>
      <c r="F89" s="105">
        <v>369.79</v>
      </c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1">
        <f t="shared" si="1"/>
        <v>369.79</v>
      </c>
      <c r="AE89" s="34"/>
      <c r="AF89" s="34"/>
      <c r="AG89" s="34"/>
      <c r="AH89" s="34"/>
      <c r="AI89" s="12"/>
      <c r="AJ89" s="12"/>
    </row>
    <row r="90" spans="1:36" s="59" customFormat="1" ht="14.25" customHeight="1">
      <c r="A90" s="90" t="s">
        <v>136</v>
      </c>
      <c r="B90" s="91" t="s">
        <v>98</v>
      </c>
      <c r="C90" s="92">
        <v>524.64</v>
      </c>
      <c r="D90" s="162"/>
      <c r="E90" s="128"/>
      <c r="F90" s="105"/>
      <c r="G90" s="105">
        <v>524.64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1">
        <f t="shared" si="1"/>
        <v>524.64</v>
      </c>
      <c r="AE90" s="34"/>
      <c r="AF90" s="34"/>
      <c r="AG90" s="34"/>
      <c r="AH90" s="34"/>
      <c r="AI90" s="12"/>
      <c r="AJ90" s="12"/>
    </row>
    <row r="91" spans="1:36" s="59" customFormat="1" ht="14.25" customHeight="1">
      <c r="A91" s="90" t="s">
        <v>136</v>
      </c>
      <c r="B91" s="91" t="s">
        <v>81</v>
      </c>
      <c r="C91" s="92">
        <v>589.91999999999996</v>
      </c>
      <c r="D91" s="162"/>
      <c r="E91" s="128">
        <v>589.91999999999996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1">
        <f t="shared" si="1"/>
        <v>589.91999999999996</v>
      </c>
      <c r="AE91" s="34"/>
      <c r="AF91" s="34"/>
      <c r="AG91" s="34"/>
      <c r="AH91" s="34"/>
      <c r="AI91" s="12"/>
      <c r="AJ91" s="12"/>
    </row>
    <row r="92" spans="1:36" s="59" customFormat="1" ht="14.25" customHeight="1">
      <c r="A92" s="90" t="s">
        <v>136</v>
      </c>
      <c r="B92" s="91" t="s">
        <v>77</v>
      </c>
      <c r="C92" s="92">
        <v>48.09</v>
      </c>
      <c r="D92" s="162"/>
      <c r="E92" s="128">
        <v>48.09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1">
        <f t="shared" si="1"/>
        <v>48.09</v>
      </c>
      <c r="AE92" s="34"/>
      <c r="AF92" s="34"/>
      <c r="AG92" s="34"/>
      <c r="AH92" s="34"/>
      <c r="AI92" s="12"/>
      <c r="AJ92" s="12"/>
    </row>
    <row r="93" spans="1:36" s="59" customFormat="1" ht="14.25" customHeight="1">
      <c r="A93" s="90" t="s">
        <v>145</v>
      </c>
      <c r="B93" s="91" t="s">
        <v>127</v>
      </c>
      <c r="C93" s="92">
        <v>640</v>
      </c>
      <c r="D93" s="162"/>
      <c r="E93" s="128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>
        <v>640</v>
      </c>
      <c r="U93" s="105"/>
      <c r="V93" s="105"/>
      <c r="W93" s="105"/>
      <c r="X93" s="105"/>
      <c r="Y93" s="105"/>
      <c r="Z93" s="105"/>
      <c r="AA93" s="105"/>
      <c r="AB93" s="105"/>
      <c r="AC93" s="105"/>
      <c r="AD93" s="101">
        <f t="shared" si="1"/>
        <v>640</v>
      </c>
      <c r="AE93" s="34"/>
      <c r="AF93" s="34"/>
      <c r="AG93" s="34"/>
      <c r="AH93" s="34"/>
      <c r="AI93" s="12"/>
      <c r="AJ93" s="12"/>
    </row>
    <row r="94" spans="1:36" s="59" customFormat="1" ht="14.25" customHeight="1">
      <c r="A94" s="90" t="s">
        <v>146</v>
      </c>
      <c r="B94" s="91" t="s">
        <v>144</v>
      </c>
      <c r="C94" s="92">
        <v>20</v>
      </c>
      <c r="D94" s="162"/>
      <c r="E94" s="128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>
        <v>20</v>
      </c>
      <c r="AB94" s="105"/>
      <c r="AC94" s="105"/>
      <c r="AD94" s="101">
        <f t="shared" si="1"/>
        <v>20</v>
      </c>
      <c r="AE94" s="34"/>
      <c r="AF94" s="34"/>
      <c r="AG94" s="34"/>
      <c r="AH94" s="34"/>
      <c r="AI94" s="12"/>
      <c r="AJ94" s="12"/>
    </row>
    <row r="95" spans="1:36" s="59" customFormat="1" ht="14.25" customHeight="1">
      <c r="A95" s="76" t="s">
        <v>139</v>
      </c>
      <c r="B95" s="76" t="s">
        <v>80</v>
      </c>
      <c r="C95" s="77">
        <v>312</v>
      </c>
      <c r="D95" s="162"/>
      <c r="E95" s="128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>
        <v>312</v>
      </c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1">
        <f t="shared" si="1"/>
        <v>312</v>
      </c>
      <c r="AE95" s="34"/>
      <c r="AF95" s="34"/>
      <c r="AG95" s="34"/>
      <c r="AH95" s="34"/>
      <c r="AI95" s="12"/>
      <c r="AJ95" s="12"/>
    </row>
    <row r="96" spans="1:36" s="59" customFormat="1" ht="14.25" customHeight="1">
      <c r="A96" s="76" t="s">
        <v>140</v>
      </c>
      <c r="B96" s="76" t="s">
        <v>76</v>
      </c>
      <c r="C96" s="77">
        <v>524.34</v>
      </c>
      <c r="D96" s="162"/>
      <c r="E96" s="128"/>
      <c r="F96" s="105"/>
      <c r="G96" s="105">
        <v>524.34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1">
        <f t="shared" si="1"/>
        <v>524.34</v>
      </c>
      <c r="AE96" s="34"/>
      <c r="AF96" s="34"/>
      <c r="AG96" s="34"/>
      <c r="AH96" s="34"/>
      <c r="AI96" s="12"/>
      <c r="AJ96" s="12"/>
    </row>
    <row r="97" spans="1:36" s="59" customFormat="1" ht="14.25" customHeight="1">
      <c r="A97" s="76" t="s">
        <v>140</v>
      </c>
      <c r="B97" s="76" t="s">
        <v>75</v>
      </c>
      <c r="C97" s="77">
        <v>369.79</v>
      </c>
      <c r="D97" s="162"/>
      <c r="E97" s="128"/>
      <c r="F97" s="105">
        <v>369.79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1">
        <f t="shared" si="1"/>
        <v>369.79</v>
      </c>
      <c r="AE97" s="34"/>
      <c r="AF97" s="34"/>
      <c r="AG97" s="34"/>
      <c r="AH97" s="34"/>
      <c r="AI97" s="12"/>
      <c r="AJ97" s="12"/>
    </row>
    <row r="98" spans="1:36" s="59" customFormat="1" ht="14.25" customHeight="1">
      <c r="A98" s="76" t="s">
        <v>140</v>
      </c>
      <c r="B98" s="91" t="s">
        <v>97</v>
      </c>
      <c r="C98" s="92">
        <v>444.6</v>
      </c>
      <c r="D98" s="162"/>
      <c r="E98" s="128">
        <v>444.6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1">
        <f t="shared" si="1"/>
        <v>444.6</v>
      </c>
      <c r="AE98" s="34"/>
      <c r="AF98" s="34"/>
      <c r="AG98" s="34"/>
      <c r="AH98" s="34"/>
      <c r="AI98" s="12"/>
      <c r="AJ98" s="12"/>
    </row>
    <row r="99" spans="1:36" s="59" customFormat="1" ht="14.25" customHeight="1">
      <c r="A99" s="76" t="s">
        <v>140</v>
      </c>
      <c r="B99" s="76" t="s">
        <v>141</v>
      </c>
      <c r="C99" s="77">
        <v>40</v>
      </c>
      <c r="D99" s="162"/>
      <c r="E99" s="128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>
        <v>40</v>
      </c>
      <c r="AD99" s="101">
        <f t="shared" si="1"/>
        <v>40</v>
      </c>
      <c r="AE99" s="34"/>
      <c r="AF99" s="34"/>
      <c r="AG99" s="34"/>
      <c r="AH99" s="34"/>
      <c r="AI99" s="12"/>
      <c r="AJ99" s="12"/>
    </row>
    <row r="100" spans="1:36" s="59" customFormat="1" ht="14.25" customHeight="1">
      <c r="A100" s="76" t="s">
        <v>140</v>
      </c>
      <c r="B100" s="76" t="s">
        <v>142</v>
      </c>
      <c r="C100" s="77">
        <v>66</v>
      </c>
      <c r="D100" s="162"/>
      <c r="E100" s="128">
        <v>66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1">
        <f t="shared" si="1"/>
        <v>66</v>
      </c>
      <c r="AE100" s="34"/>
      <c r="AF100" s="34"/>
      <c r="AG100" s="34"/>
      <c r="AH100" s="34"/>
      <c r="AI100" s="12"/>
      <c r="AJ100" s="12"/>
    </row>
    <row r="101" spans="1:36" s="59" customFormat="1" ht="14.25" customHeight="1">
      <c r="A101" s="76" t="s">
        <v>140</v>
      </c>
      <c r="B101" s="76" t="s">
        <v>143</v>
      </c>
      <c r="C101" s="77">
        <v>48.09</v>
      </c>
      <c r="D101" s="162"/>
      <c r="E101" s="128">
        <v>48.09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1">
        <f t="shared" si="1"/>
        <v>48.09</v>
      </c>
      <c r="AE101" s="34"/>
      <c r="AF101" s="34"/>
      <c r="AG101" s="34"/>
      <c r="AH101" s="34"/>
      <c r="AI101" s="12"/>
      <c r="AJ101" s="12"/>
    </row>
    <row r="102" spans="1:36" s="59" customFormat="1" ht="14.25" customHeight="1">
      <c r="A102" s="76" t="s">
        <v>140</v>
      </c>
      <c r="B102" s="76" t="s">
        <v>124</v>
      </c>
      <c r="C102" s="77">
        <v>589.91999999999996</v>
      </c>
      <c r="D102" s="162"/>
      <c r="E102" s="128">
        <v>589.91999999999996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1">
        <f t="shared" si="1"/>
        <v>589.91999999999996</v>
      </c>
      <c r="AE102" s="34"/>
      <c r="AF102" s="34"/>
      <c r="AG102" s="34"/>
      <c r="AH102" s="34"/>
      <c r="AI102" s="12"/>
      <c r="AJ102" s="12"/>
    </row>
    <row r="103" spans="1:36" s="59" customFormat="1" ht="14.25" customHeight="1">
      <c r="A103" s="76" t="s">
        <v>140</v>
      </c>
      <c r="B103" s="76" t="s">
        <v>147</v>
      </c>
      <c r="C103" s="77">
        <v>67.94</v>
      </c>
      <c r="D103" s="162"/>
      <c r="E103" s="128">
        <v>67.94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1">
        <f t="shared" si="1"/>
        <v>67.94</v>
      </c>
      <c r="AE103" s="34"/>
      <c r="AF103" s="34"/>
      <c r="AG103" s="34"/>
      <c r="AH103" s="34"/>
      <c r="AI103" s="12"/>
      <c r="AJ103" s="12"/>
    </row>
    <row r="104" spans="1:36" s="59" customFormat="1" ht="14.25" customHeight="1">
      <c r="A104" s="76" t="s">
        <v>148</v>
      </c>
      <c r="B104" s="76" t="s">
        <v>84</v>
      </c>
      <c r="C104" s="77">
        <v>25.52</v>
      </c>
      <c r="D104" s="162"/>
      <c r="E104" s="128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>
        <v>25.25</v>
      </c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1">
        <f t="shared" si="1"/>
        <v>25.25</v>
      </c>
      <c r="AE104" s="34"/>
      <c r="AF104" s="34"/>
      <c r="AG104" s="34"/>
      <c r="AH104" s="34"/>
      <c r="AI104" s="12"/>
      <c r="AJ104" s="12"/>
    </row>
    <row r="105" spans="1:36" s="59" customFormat="1" ht="14.25" customHeight="1">
      <c r="A105" s="76" t="s">
        <v>148</v>
      </c>
      <c r="B105" s="76" t="s">
        <v>84</v>
      </c>
      <c r="C105" s="23">
        <v>16.600000000000001</v>
      </c>
      <c r="D105" s="162"/>
      <c r="E105" s="128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>
        <v>16.600000000000001</v>
      </c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1">
        <f t="shared" si="1"/>
        <v>16.600000000000001</v>
      </c>
      <c r="AE105" s="34"/>
      <c r="AF105" s="34"/>
      <c r="AG105" s="34"/>
      <c r="AH105" s="34"/>
      <c r="AI105" s="12"/>
      <c r="AJ105" s="12"/>
    </row>
    <row r="106" spans="1:36" s="59" customFormat="1" ht="14.25" customHeight="1">
      <c r="A106" s="76" t="s">
        <v>148</v>
      </c>
      <c r="B106" s="76" t="s">
        <v>84</v>
      </c>
      <c r="C106" s="23">
        <v>17.989999999999998</v>
      </c>
      <c r="D106" s="162"/>
      <c r="E106" s="128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>
        <v>17.989999999999998</v>
      </c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1">
        <f t="shared" si="1"/>
        <v>17.989999999999998</v>
      </c>
      <c r="AE106" s="34"/>
      <c r="AF106" s="34"/>
      <c r="AG106" s="34"/>
      <c r="AH106" s="34"/>
      <c r="AI106" s="12"/>
      <c r="AJ106" s="12"/>
    </row>
    <row r="107" spans="1:36" s="59" customFormat="1" ht="14.25" customHeight="1">
      <c r="A107" s="76" t="s">
        <v>148</v>
      </c>
      <c r="B107" s="75" t="s">
        <v>82</v>
      </c>
      <c r="C107" s="23">
        <v>108</v>
      </c>
      <c r="D107" s="162"/>
      <c r="E107" s="128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>
        <v>108</v>
      </c>
      <c r="W107" s="105"/>
      <c r="X107" s="105"/>
      <c r="Y107" s="105"/>
      <c r="Z107" s="105"/>
      <c r="AA107" s="105"/>
      <c r="AB107" s="105"/>
      <c r="AC107" s="105"/>
      <c r="AD107" s="101">
        <f t="shared" si="1"/>
        <v>108</v>
      </c>
      <c r="AE107" s="34"/>
      <c r="AF107" s="34"/>
      <c r="AG107" s="34"/>
      <c r="AH107" s="34"/>
      <c r="AI107" s="12"/>
      <c r="AJ107" s="12"/>
    </row>
    <row r="108" spans="1:36" s="59" customFormat="1" ht="14.25" customHeight="1">
      <c r="A108" s="76" t="s">
        <v>148</v>
      </c>
      <c r="B108" s="75" t="s">
        <v>149</v>
      </c>
      <c r="C108" s="23">
        <v>21</v>
      </c>
      <c r="D108" s="162"/>
      <c r="E108" s="128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>
        <v>21</v>
      </c>
      <c r="Y108" s="105"/>
      <c r="Z108" s="105"/>
      <c r="AA108" s="105"/>
      <c r="AB108" s="105"/>
      <c r="AC108" s="105"/>
      <c r="AD108" s="101">
        <f t="shared" si="1"/>
        <v>21</v>
      </c>
      <c r="AE108" s="34"/>
      <c r="AF108" s="34"/>
      <c r="AG108" s="34"/>
      <c r="AH108" s="34"/>
      <c r="AI108" s="12"/>
      <c r="AJ108" s="12"/>
    </row>
    <row r="109" spans="1:36" s="59" customFormat="1" ht="14.25" customHeight="1">
      <c r="A109" s="76" t="s">
        <v>148</v>
      </c>
      <c r="B109" s="75" t="s">
        <v>150</v>
      </c>
      <c r="C109" s="23">
        <v>80.010000000000005</v>
      </c>
      <c r="D109" s="163"/>
      <c r="E109" s="128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>
        <v>80.010000000000005</v>
      </c>
      <c r="AA109" s="105"/>
      <c r="AB109" s="105"/>
      <c r="AC109" s="105"/>
      <c r="AD109" s="101">
        <f t="shared" si="1"/>
        <v>80.010000000000005</v>
      </c>
      <c r="AE109" s="34"/>
      <c r="AF109" s="34"/>
      <c r="AG109" s="34"/>
      <c r="AH109" s="34"/>
      <c r="AI109" s="12"/>
      <c r="AJ109" s="12"/>
    </row>
    <row r="110" spans="1:36" s="59" customFormat="1" ht="14.25" customHeight="1">
      <c r="A110" s="76" t="s">
        <v>151</v>
      </c>
      <c r="B110" s="75" t="s">
        <v>152</v>
      </c>
      <c r="C110" s="23">
        <v>312</v>
      </c>
      <c r="D110" s="151"/>
      <c r="E110" s="128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>
        <v>312</v>
      </c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1">
        <f t="shared" si="1"/>
        <v>312</v>
      </c>
      <c r="AE110" s="34"/>
      <c r="AF110" s="34"/>
      <c r="AG110" s="34"/>
      <c r="AH110" s="34"/>
      <c r="AI110" s="12"/>
      <c r="AJ110" s="12"/>
    </row>
    <row r="111" spans="1:36" s="59" customFormat="1" ht="13.8">
      <c r="A111" s="76" t="s">
        <v>151</v>
      </c>
      <c r="B111" s="75" t="s">
        <v>149</v>
      </c>
      <c r="C111" s="23">
        <v>152.4</v>
      </c>
      <c r="D111" s="164"/>
      <c r="E111" s="128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>
        <v>152.4</v>
      </c>
      <c r="Y111" s="105"/>
      <c r="Z111" s="105"/>
      <c r="AA111" s="105"/>
      <c r="AB111" s="105"/>
      <c r="AC111" s="105"/>
      <c r="AD111" s="101">
        <f t="shared" si="1"/>
        <v>152.4</v>
      </c>
      <c r="AE111" s="34"/>
      <c r="AF111" s="34"/>
      <c r="AG111" s="34"/>
      <c r="AH111" s="34"/>
      <c r="AI111" s="12"/>
      <c r="AJ111" s="12"/>
    </row>
    <row r="112" spans="1:36" s="59" customFormat="1" ht="24" customHeight="1">
      <c r="A112" s="76" t="s">
        <v>151</v>
      </c>
      <c r="B112" s="75" t="s">
        <v>149</v>
      </c>
      <c r="C112" s="23">
        <v>195.96</v>
      </c>
      <c r="D112" s="151"/>
      <c r="E112" s="128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>
        <v>195.96</v>
      </c>
      <c r="Y112" s="105"/>
      <c r="Z112" s="105"/>
      <c r="AA112" s="105"/>
      <c r="AB112" s="105"/>
      <c r="AC112" s="105"/>
      <c r="AD112" s="101">
        <f t="shared" si="1"/>
        <v>195.96</v>
      </c>
      <c r="AE112" s="34"/>
      <c r="AF112" s="34"/>
      <c r="AG112" s="34"/>
      <c r="AH112" s="34"/>
      <c r="AI112" s="12"/>
      <c r="AJ112" s="12"/>
    </row>
    <row r="113" spans="1:36" s="59" customFormat="1" ht="14.25" customHeight="1">
      <c r="A113" s="76" t="s">
        <v>160</v>
      </c>
      <c r="B113" s="75" t="s">
        <v>153</v>
      </c>
      <c r="C113" s="23">
        <v>500</v>
      </c>
      <c r="D113" s="151"/>
      <c r="E113" s="128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1">
        <f t="shared" si="1"/>
        <v>0</v>
      </c>
      <c r="AE113" s="34">
        <v>500</v>
      </c>
      <c r="AF113" s="34"/>
      <c r="AG113" s="34"/>
      <c r="AH113" s="34"/>
      <c r="AI113" s="12"/>
      <c r="AJ113" s="12"/>
    </row>
    <row r="114" spans="1:36" s="59" customFormat="1" ht="14.25" customHeight="1">
      <c r="A114" s="76" t="s">
        <v>160</v>
      </c>
      <c r="B114" s="75" t="s">
        <v>154</v>
      </c>
      <c r="C114" s="23">
        <v>444.6</v>
      </c>
      <c r="D114" s="151"/>
      <c r="E114" s="128">
        <v>444.6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1">
        <f t="shared" si="1"/>
        <v>444.6</v>
      </c>
      <c r="AE114" s="34"/>
      <c r="AF114" s="34"/>
      <c r="AG114" s="34"/>
      <c r="AH114" s="34"/>
      <c r="AI114" s="12"/>
      <c r="AJ114" s="12"/>
    </row>
    <row r="115" spans="1:36" s="59" customFormat="1" ht="13.8">
      <c r="A115" s="76" t="s">
        <v>160</v>
      </c>
      <c r="B115" s="75" t="s">
        <v>95</v>
      </c>
      <c r="C115" s="23">
        <v>46.27</v>
      </c>
      <c r="D115" s="151"/>
      <c r="E115" s="128">
        <v>46.27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1">
        <f t="shared" si="1"/>
        <v>46.27</v>
      </c>
      <c r="AE115" s="34"/>
      <c r="AF115" s="34"/>
      <c r="AG115" s="34"/>
      <c r="AH115" s="34"/>
      <c r="AI115" s="12"/>
      <c r="AJ115" s="12"/>
    </row>
    <row r="116" spans="1:36" s="59" customFormat="1" ht="13.8">
      <c r="A116" s="76" t="s">
        <v>160</v>
      </c>
      <c r="B116" s="75" t="s">
        <v>155</v>
      </c>
      <c r="C116" s="23">
        <v>1462.5</v>
      </c>
      <c r="D116" s="165"/>
      <c r="E116" s="128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>
        <v>1462.5</v>
      </c>
      <c r="W116" s="105"/>
      <c r="X116" s="105"/>
      <c r="Y116" s="105"/>
      <c r="Z116" s="105"/>
      <c r="AA116" s="105"/>
      <c r="AB116" s="105"/>
      <c r="AC116" s="105"/>
      <c r="AD116" s="101">
        <f t="shared" si="1"/>
        <v>1462.5</v>
      </c>
      <c r="AE116" s="34"/>
      <c r="AF116" s="34"/>
      <c r="AG116" s="34"/>
      <c r="AH116" s="34"/>
      <c r="AI116" s="12"/>
      <c r="AJ116" s="12"/>
    </row>
    <row r="117" spans="1:36" s="59" customFormat="1" ht="13.8">
      <c r="A117" s="76" t="s">
        <v>160</v>
      </c>
      <c r="B117" s="75" t="s">
        <v>75</v>
      </c>
      <c r="C117" s="23">
        <v>369.79</v>
      </c>
      <c r="D117" s="151"/>
      <c r="E117" s="128"/>
      <c r="F117" s="105">
        <v>369.79</v>
      </c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1">
        <f t="shared" si="1"/>
        <v>369.79</v>
      </c>
      <c r="AE117" s="34"/>
      <c r="AF117" s="34"/>
      <c r="AG117" s="34"/>
      <c r="AH117" s="34"/>
      <c r="AI117" s="12"/>
      <c r="AJ117" s="12"/>
    </row>
    <row r="118" spans="1:36" s="59" customFormat="1" ht="13.8">
      <c r="A118" s="76" t="s">
        <v>160</v>
      </c>
      <c r="B118" s="75" t="s">
        <v>76</v>
      </c>
      <c r="C118" s="23">
        <v>524.64</v>
      </c>
      <c r="D118" s="151"/>
      <c r="E118" s="128"/>
      <c r="F118" s="105"/>
      <c r="G118" s="105">
        <v>524.64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1">
        <f t="shared" si="1"/>
        <v>524.64</v>
      </c>
      <c r="AE118" s="34"/>
      <c r="AF118" s="34"/>
      <c r="AG118" s="34"/>
      <c r="AH118" s="34"/>
      <c r="AI118" s="12"/>
      <c r="AJ118" s="12"/>
    </row>
    <row r="119" spans="1:36" s="59" customFormat="1" ht="14.25" customHeight="1">
      <c r="A119" s="76" t="s">
        <v>160</v>
      </c>
      <c r="B119" s="75" t="s">
        <v>124</v>
      </c>
      <c r="C119" s="23">
        <v>589.91999999999996</v>
      </c>
      <c r="D119" s="151"/>
      <c r="E119" s="128">
        <v>589.91999999999996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1">
        <f t="shared" si="1"/>
        <v>589.91999999999996</v>
      </c>
      <c r="AE119" s="34"/>
      <c r="AF119" s="34"/>
      <c r="AG119" s="34"/>
      <c r="AH119" s="34"/>
      <c r="AI119" s="12"/>
      <c r="AJ119" s="12"/>
    </row>
    <row r="120" spans="1:36" s="59" customFormat="1" ht="13.8">
      <c r="A120" s="76" t="s">
        <v>160</v>
      </c>
      <c r="B120" s="75" t="s">
        <v>84</v>
      </c>
      <c r="C120" s="23">
        <v>19.64</v>
      </c>
      <c r="D120" s="166"/>
      <c r="E120" s="128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>
        <v>19.64</v>
      </c>
      <c r="V120" s="105"/>
      <c r="W120" s="105"/>
      <c r="X120" s="105"/>
      <c r="Y120" s="105"/>
      <c r="Z120" s="105"/>
      <c r="AA120" s="105"/>
      <c r="AB120" s="105"/>
      <c r="AC120" s="105"/>
      <c r="AD120" s="101">
        <f t="shared" si="1"/>
        <v>19.64</v>
      </c>
      <c r="AE120" s="34"/>
      <c r="AF120" s="34"/>
      <c r="AG120" s="34"/>
      <c r="AH120" s="34"/>
      <c r="AI120" s="12"/>
      <c r="AJ120" s="12"/>
    </row>
    <row r="121" spans="1:36" s="59" customFormat="1" ht="13.8">
      <c r="A121" s="76" t="s">
        <v>160</v>
      </c>
      <c r="B121" s="75" t="s">
        <v>156</v>
      </c>
      <c r="C121" s="23">
        <v>30.78</v>
      </c>
      <c r="D121" s="166"/>
      <c r="E121" s="128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1">
        <f t="shared" si="1"/>
        <v>0</v>
      </c>
      <c r="AE121" s="34">
        <v>30.78</v>
      </c>
      <c r="AF121" s="34"/>
      <c r="AG121" s="34"/>
      <c r="AH121" s="34"/>
      <c r="AI121" s="12"/>
      <c r="AJ121" s="12"/>
    </row>
    <row r="122" spans="1:36" s="59" customFormat="1" ht="13.8">
      <c r="A122" s="76" t="s">
        <v>160</v>
      </c>
      <c r="B122" s="75" t="s">
        <v>157</v>
      </c>
      <c r="C122" s="23">
        <v>182</v>
      </c>
      <c r="D122" s="166"/>
      <c r="E122" s="128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1">
        <f t="shared" si="1"/>
        <v>0</v>
      </c>
      <c r="AE122" s="34">
        <v>182</v>
      </c>
      <c r="AF122" s="34"/>
      <c r="AG122" s="34"/>
      <c r="AH122" s="34"/>
      <c r="AI122" s="12"/>
      <c r="AJ122" s="12"/>
    </row>
    <row r="123" spans="1:36" s="59" customFormat="1" ht="13.8">
      <c r="A123" s="76" t="s">
        <v>160</v>
      </c>
      <c r="B123" s="75" t="s">
        <v>105</v>
      </c>
      <c r="C123" s="23">
        <v>139.5</v>
      </c>
      <c r="D123" s="166"/>
      <c r="E123" s="128"/>
      <c r="F123" s="105"/>
      <c r="G123" s="105"/>
      <c r="H123" s="105"/>
      <c r="I123" s="105"/>
      <c r="J123" s="105"/>
      <c r="K123" s="105"/>
      <c r="L123" s="105"/>
      <c r="M123" s="105">
        <v>139.5</v>
      </c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1">
        <f t="shared" si="1"/>
        <v>139.5</v>
      </c>
      <c r="AE123" s="34"/>
      <c r="AF123" s="34"/>
      <c r="AG123" s="34"/>
      <c r="AH123" s="34"/>
      <c r="AI123" s="12"/>
      <c r="AJ123" s="12"/>
    </row>
    <row r="124" spans="1:36" s="59" customFormat="1" ht="13.8">
      <c r="A124" s="76" t="s">
        <v>160</v>
      </c>
      <c r="B124" s="176" t="s">
        <v>158</v>
      </c>
      <c r="C124" s="177">
        <v>55.28</v>
      </c>
      <c r="D124" s="166"/>
      <c r="E124" s="128">
        <v>55.28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1">
        <f t="shared" si="1"/>
        <v>55.28</v>
      </c>
      <c r="AE124" s="34"/>
      <c r="AF124" s="34"/>
      <c r="AG124" s="34"/>
      <c r="AH124" s="34"/>
      <c r="AI124" s="12"/>
      <c r="AJ124" s="12"/>
    </row>
    <row r="125" spans="1:36" s="59" customFormat="1" ht="14.25" customHeight="1">
      <c r="A125" s="76" t="s">
        <v>160</v>
      </c>
      <c r="B125" s="75" t="s">
        <v>159</v>
      </c>
      <c r="C125" s="23">
        <v>220.68</v>
      </c>
      <c r="D125" s="165"/>
      <c r="E125" s="128">
        <v>220.68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1">
        <f t="shared" si="1"/>
        <v>220.68</v>
      </c>
      <c r="AE125" s="34"/>
      <c r="AF125" s="34"/>
      <c r="AG125" s="34"/>
      <c r="AH125" s="34"/>
      <c r="AI125" s="12"/>
      <c r="AJ125" s="12"/>
    </row>
    <row r="126" spans="1:36" s="59" customFormat="1" ht="14.25" customHeight="1">
      <c r="A126" s="76" t="s">
        <v>161</v>
      </c>
      <c r="B126" s="75" t="s">
        <v>92</v>
      </c>
      <c r="C126" s="23">
        <v>18</v>
      </c>
      <c r="D126" s="151"/>
      <c r="E126" s="128"/>
      <c r="F126" s="105"/>
      <c r="G126" s="105"/>
      <c r="H126" s="105"/>
      <c r="I126" s="105"/>
      <c r="J126" s="105"/>
      <c r="K126" s="105"/>
      <c r="L126" s="105"/>
      <c r="M126" s="105"/>
      <c r="N126" s="105">
        <v>18</v>
      </c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1">
        <f t="shared" si="1"/>
        <v>18</v>
      </c>
      <c r="AE126" s="34"/>
      <c r="AF126" s="34"/>
      <c r="AG126" s="34"/>
      <c r="AH126" s="34"/>
      <c r="AI126" s="12"/>
      <c r="AJ126" s="12"/>
    </row>
    <row r="127" spans="1:36" s="59" customFormat="1" ht="14.25" customHeight="1">
      <c r="A127" s="76" t="s">
        <v>164</v>
      </c>
      <c r="B127" s="75" t="s">
        <v>165</v>
      </c>
      <c r="C127" s="23">
        <v>312</v>
      </c>
      <c r="D127" s="166"/>
      <c r="E127" s="128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>
        <v>312</v>
      </c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1">
        <f t="shared" si="1"/>
        <v>312</v>
      </c>
      <c r="AE127" s="34"/>
      <c r="AF127" s="34"/>
      <c r="AG127" s="34"/>
      <c r="AH127" s="34"/>
      <c r="AI127" s="12"/>
      <c r="AJ127" s="12"/>
    </row>
    <row r="128" spans="1:36" s="59" customFormat="1" ht="14.25" customHeight="1">
      <c r="A128" s="76" t="s">
        <v>162</v>
      </c>
      <c r="B128" s="75" t="s">
        <v>163</v>
      </c>
      <c r="C128" s="23">
        <v>589.91999999999996</v>
      </c>
      <c r="D128" s="151"/>
      <c r="E128" s="128">
        <v>589.91999999999996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1">
        <f t="shared" si="1"/>
        <v>589.91999999999996</v>
      </c>
      <c r="AE128" s="34"/>
      <c r="AF128" s="34"/>
      <c r="AG128" s="34"/>
      <c r="AH128" s="34"/>
      <c r="AI128" s="12"/>
      <c r="AJ128" s="12"/>
    </row>
    <row r="129" spans="1:36" s="59" customFormat="1" ht="13.8">
      <c r="A129" s="76" t="s">
        <v>162</v>
      </c>
      <c r="B129" s="75" t="s">
        <v>78</v>
      </c>
      <c r="C129" s="23">
        <v>444.6</v>
      </c>
      <c r="D129" s="151"/>
      <c r="E129" s="128">
        <v>444.6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1">
        <f t="shared" si="1"/>
        <v>444.6</v>
      </c>
      <c r="AE129" s="34"/>
      <c r="AF129" s="34"/>
      <c r="AG129" s="34"/>
      <c r="AH129" s="34"/>
      <c r="AI129" s="12"/>
      <c r="AJ129" s="12"/>
    </row>
    <row r="130" spans="1:36" s="59" customFormat="1" ht="14.25" customHeight="1">
      <c r="A130" s="76" t="s">
        <v>162</v>
      </c>
      <c r="B130" s="75" t="s">
        <v>76</v>
      </c>
      <c r="C130" s="23">
        <v>524.64</v>
      </c>
      <c r="D130" s="165"/>
      <c r="E130" s="128"/>
      <c r="F130" s="105"/>
      <c r="G130" s="105">
        <v>524.64</v>
      </c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1">
        <f t="shared" si="1"/>
        <v>524.64</v>
      </c>
      <c r="AE130" s="34"/>
      <c r="AF130" s="34"/>
      <c r="AG130" s="34"/>
      <c r="AH130" s="34"/>
      <c r="AI130" s="12"/>
      <c r="AJ130" s="12"/>
    </row>
    <row r="131" spans="1:36" s="59" customFormat="1" ht="14.25" customHeight="1">
      <c r="A131" s="76" t="s">
        <v>162</v>
      </c>
      <c r="B131" s="75" t="s">
        <v>99</v>
      </c>
      <c r="C131" s="23">
        <v>369.79</v>
      </c>
      <c r="D131" s="151"/>
      <c r="E131" s="128"/>
      <c r="F131" s="105">
        <v>369.79</v>
      </c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1">
        <f t="shared" si="1"/>
        <v>369.79</v>
      </c>
      <c r="AE131" s="34"/>
      <c r="AF131" s="34"/>
      <c r="AG131" s="34"/>
      <c r="AH131" s="34"/>
      <c r="AI131" s="12"/>
      <c r="AJ131" s="12"/>
    </row>
    <row r="132" spans="1:36" s="59" customFormat="1" ht="14.25" customHeight="1">
      <c r="A132" s="76" t="s">
        <v>162</v>
      </c>
      <c r="B132" s="75" t="s">
        <v>147</v>
      </c>
      <c r="C132" s="23">
        <v>7.2</v>
      </c>
      <c r="D132" s="151"/>
      <c r="E132" s="128">
        <v>7.2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1">
        <f t="shared" ref="AD132:AD195" si="2">SUM(E132:AC132)</f>
        <v>7.2</v>
      </c>
      <c r="AE132" s="34"/>
      <c r="AF132" s="34"/>
      <c r="AG132" s="34"/>
      <c r="AH132" s="34"/>
      <c r="AI132" s="12"/>
      <c r="AJ132" s="12"/>
    </row>
    <row r="133" spans="1:36" s="59" customFormat="1" ht="14.25" customHeight="1">
      <c r="A133" s="76" t="s">
        <v>162</v>
      </c>
      <c r="B133" s="75" t="s">
        <v>100</v>
      </c>
      <c r="C133" s="23">
        <v>45.69</v>
      </c>
      <c r="D133" s="151"/>
      <c r="E133" s="128">
        <v>45.69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1">
        <f t="shared" si="2"/>
        <v>45.69</v>
      </c>
      <c r="AE133" s="34"/>
      <c r="AF133" s="34"/>
      <c r="AG133" s="34"/>
      <c r="AH133" s="34"/>
      <c r="AI133" s="12"/>
      <c r="AJ133" s="12"/>
    </row>
    <row r="134" spans="1:36" s="59" customFormat="1" ht="14.25" customHeight="1">
      <c r="A134" s="76" t="s">
        <v>162</v>
      </c>
      <c r="B134" s="75" t="s">
        <v>142</v>
      </c>
      <c r="C134" s="23">
        <v>66</v>
      </c>
      <c r="D134" s="151"/>
      <c r="E134" s="128">
        <v>66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1">
        <f t="shared" si="2"/>
        <v>66</v>
      </c>
      <c r="AE134" s="34"/>
      <c r="AF134" s="34"/>
      <c r="AG134" s="34"/>
      <c r="AH134" s="34"/>
      <c r="AI134" s="12"/>
      <c r="AJ134" s="12"/>
    </row>
    <row r="135" spans="1:36" s="59" customFormat="1" ht="14.25" customHeight="1">
      <c r="A135" s="32"/>
      <c r="B135" s="75"/>
      <c r="C135" s="113"/>
      <c r="D135" s="151"/>
      <c r="E135" s="128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1">
        <f t="shared" si="2"/>
        <v>0</v>
      </c>
      <c r="AE135" s="34"/>
      <c r="AF135" s="34"/>
      <c r="AG135" s="34"/>
      <c r="AH135" s="34"/>
      <c r="AI135" s="12"/>
      <c r="AJ135" s="12"/>
    </row>
    <row r="136" spans="1:36" s="59" customFormat="1" ht="14.25" customHeight="1">
      <c r="A136" s="76"/>
      <c r="B136" s="75"/>
      <c r="C136" s="107"/>
      <c r="D136" s="151"/>
      <c r="E136" s="128"/>
      <c r="F136" s="105"/>
      <c r="G136" s="105"/>
      <c r="H136" s="129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1">
        <f t="shared" si="2"/>
        <v>0</v>
      </c>
      <c r="AE136" s="34"/>
      <c r="AF136" s="34"/>
      <c r="AG136" s="34"/>
      <c r="AH136" s="34"/>
      <c r="AI136" s="12"/>
      <c r="AJ136" s="12"/>
    </row>
    <row r="137" spans="1:36" s="59" customFormat="1" ht="14.25" customHeight="1">
      <c r="A137" s="76"/>
      <c r="B137" s="75"/>
      <c r="C137" s="107"/>
      <c r="D137" s="151"/>
      <c r="E137" s="128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1">
        <f t="shared" si="2"/>
        <v>0</v>
      </c>
      <c r="AE137" s="34"/>
      <c r="AF137" s="34"/>
      <c r="AG137" s="34"/>
      <c r="AH137" s="34"/>
      <c r="AI137" s="12"/>
      <c r="AJ137" s="12"/>
    </row>
    <row r="138" spans="1:36" s="59" customFormat="1" ht="14.25" customHeight="1">
      <c r="A138" s="32"/>
      <c r="B138" s="75"/>
      <c r="C138" s="115"/>
      <c r="D138" s="165"/>
      <c r="E138" s="128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1">
        <f t="shared" si="2"/>
        <v>0</v>
      </c>
      <c r="AE138" s="34"/>
      <c r="AF138" s="34"/>
      <c r="AG138" s="34"/>
      <c r="AH138" s="34"/>
      <c r="AI138" s="12"/>
      <c r="AJ138" s="12"/>
    </row>
    <row r="139" spans="1:36" s="59" customFormat="1" ht="14.25" customHeight="1">
      <c r="A139" s="32"/>
      <c r="B139" s="75"/>
      <c r="C139" s="115"/>
      <c r="D139" s="165"/>
      <c r="E139" s="128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1">
        <f t="shared" si="2"/>
        <v>0</v>
      </c>
      <c r="AE139" s="34"/>
      <c r="AF139" s="34"/>
      <c r="AG139" s="34"/>
      <c r="AH139" s="34"/>
      <c r="AI139" s="12"/>
      <c r="AJ139" s="12"/>
    </row>
    <row r="140" spans="1:36" s="59" customFormat="1" ht="14.25" customHeight="1">
      <c r="A140" s="32"/>
      <c r="B140" s="75"/>
      <c r="C140" s="115"/>
      <c r="D140" s="165"/>
      <c r="E140" s="128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1">
        <f t="shared" si="2"/>
        <v>0</v>
      </c>
      <c r="AE140" s="34"/>
      <c r="AF140" s="34"/>
      <c r="AG140" s="34"/>
      <c r="AH140" s="34"/>
      <c r="AI140" s="12"/>
      <c r="AJ140" s="12"/>
    </row>
    <row r="141" spans="1:36" s="59" customFormat="1" ht="14.25" customHeight="1">
      <c r="A141" s="32"/>
      <c r="B141" s="75"/>
      <c r="C141" s="113"/>
      <c r="D141" s="151"/>
      <c r="E141" s="128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1">
        <f t="shared" si="2"/>
        <v>0</v>
      </c>
      <c r="AE141" s="34"/>
      <c r="AF141" s="34"/>
      <c r="AG141" s="34"/>
      <c r="AH141" s="34"/>
      <c r="AI141" s="12"/>
      <c r="AJ141" s="12"/>
    </row>
    <row r="142" spans="1:36" s="59" customFormat="1" ht="14.25" customHeight="1">
      <c r="A142" s="32"/>
      <c r="B142" s="75"/>
      <c r="C142" s="115"/>
      <c r="D142" s="165"/>
      <c r="E142" s="128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1">
        <f t="shared" si="2"/>
        <v>0</v>
      </c>
      <c r="AE142" s="34"/>
      <c r="AF142" s="34"/>
      <c r="AG142" s="34"/>
      <c r="AH142" s="34"/>
      <c r="AI142" s="12"/>
      <c r="AJ142" s="12"/>
    </row>
    <row r="143" spans="1:36" s="59" customFormat="1" ht="14.25" customHeight="1">
      <c r="A143" s="32"/>
      <c r="B143" s="75"/>
      <c r="C143" s="115"/>
      <c r="D143" s="165"/>
      <c r="E143" s="128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1">
        <f t="shared" si="2"/>
        <v>0</v>
      </c>
      <c r="AE143" s="34"/>
      <c r="AF143" s="34"/>
      <c r="AG143" s="34"/>
      <c r="AH143" s="34"/>
      <c r="AI143" s="12"/>
      <c r="AJ143" s="12"/>
    </row>
    <row r="144" spans="1:36" s="59" customFormat="1" ht="14.25" customHeight="1">
      <c r="A144" s="32"/>
      <c r="B144" s="75"/>
      <c r="C144" s="113"/>
      <c r="D144" s="151"/>
      <c r="E144" s="128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1">
        <f t="shared" si="2"/>
        <v>0</v>
      </c>
      <c r="AE144" s="34"/>
      <c r="AF144" s="34"/>
      <c r="AG144" s="34"/>
      <c r="AH144" s="34"/>
      <c r="AI144" s="12"/>
      <c r="AJ144" s="12"/>
    </row>
    <row r="145" spans="1:36" s="59" customFormat="1" ht="14.25" customHeight="1">
      <c r="A145" s="32"/>
      <c r="B145" s="75"/>
      <c r="C145" s="113"/>
      <c r="D145" s="151"/>
      <c r="E145" s="128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1">
        <f t="shared" si="2"/>
        <v>0</v>
      </c>
      <c r="AE145" s="34"/>
      <c r="AF145" s="34"/>
      <c r="AG145" s="34"/>
      <c r="AH145" s="34"/>
      <c r="AI145" s="12"/>
      <c r="AJ145" s="12"/>
    </row>
    <row r="146" spans="1:36" s="59" customFormat="1" ht="14.25" customHeight="1">
      <c r="A146" s="32"/>
      <c r="B146" s="75"/>
      <c r="C146" s="113"/>
      <c r="D146" s="151"/>
      <c r="E146" s="128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1">
        <f t="shared" si="2"/>
        <v>0</v>
      </c>
      <c r="AE146" s="34"/>
      <c r="AF146" s="34"/>
      <c r="AG146" s="34"/>
      <c r="AH146" s="34"/>
      <c r="AI146" s="12"/>
      <c r="AJ146" s="12"/>
    </row>
    <row r="147" spans="1:36" s="59" customFormat="1" ht="14.25" customHeight="1">
      <c r="A147" s="32"/>
      <c r="B147" s="75"/>
      <c r="C147" s="113"/>
      <c r="D147" s="151"/>
      <c r="E147" s="128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1">
        <f t="shared" si="2"/>
        <v>0</v>
      </c>
      <c r="AE147" s="34"/>
      <c r="AF147" s="34"/>
      <c r="AG147" s="34"/>
      <c r="AH147" s="34"/>
      <c r="AI147" s="12"/>
      <c r="AJ147" s="12"/>
    </row>
    <row r="148" spans="1:36" s="59" customFormat="1" ht="14.25" customHeight="1">
      <c r="A148" s="32"/>
      <c r="B148" s="75"/>
      <c r="C148" s="116"/>
      <c r="D148" s="166"/>
      <c r="E148" s="128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1">
        <f t="shared" si="2"/>
        <v>0</v>
      </c>
      <c r="AE148" s="34"/>
      <c r="AF148" s="34"/>
      <c r="AG148" s="34"/>
      <c r="AH148" s="34"/>
      <c r="AI148" s="12"/>
      <c r="AJ148" s="12"/>
    </row>
    <row r="149" spans="1:36" s="59" customFormat="1" ht="14.25" customHeight="1">
      <c r="A149" s="32"/>
      <c r="B149" s="76"/>
      <c r="C149" s="114"/>
      <c r="D149" s="162"/>
      <c r="E149" s="128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1">
        <f t="shared" si="2"/>
        <v>0</v>
      </c>
      <c r="AE149" s="34"/>
      <c r="AF149" s="34"/>
      <c r="AG149" s="34"/>
      <c r="AH149" s="34"/>
      <c r="AI149" s="12"/>
      <c r="AJ149" s="12"/>
    </row>
    <row r="150" spans="1:36" s="59" customFormat="1" ht="14.25" customHeight="1">
      <c r="A150" s="32"/>
      <c r="B150" s="76"/>
      <c r="C150" s="114"/>
      <c r="D150" s="162"/>
      <c r="E150" s="128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1">
        <f t="shared" si="2"/>
        <v>0</v>
      </c>
      <c r="AE150" s="34"/>
      <c r="AF150" s="34"/>
      <c r="AG150" s="34"/>
      <c r="AH150" s="34"/>
      <c r="AI150" s="12"/>
      <c r="AJ150" s="12"/>
    </row>
    <row r="151" spans="1:36" s="59" customFormat="1" ht="14.25" customHeight="1">
      <c r="A151" s="32"/>
      <c r="B151" s="76"/>
      <c r="C151" s="114"/>
      <c r="D151" s="162"/>
      <c r="E151" s="128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1">
        <f t="shared" si="2"/>
        <v>0</v>
      </c>
      <c r="AE151" s="34"/>
      <c r="AF151" s="34"/>
      <c r="AG151" s="34"/>
      <c r="AH151" s="34"/>
      <c r="AI151" s="12"/>
      <c r="AJ151" s="12"/>
    </row>
    <row r="152" spans="1:36" s="59" customFormat="1" ht="14.25" customHeight="1">
      <c r="A152" s="32"/>
      <c r="B152" s="76"/>
      <c r="C152" s="114"/>
      <c r="D152" s="162"/>
      <c r="E152" s="128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1">
        <f t="shared" si="2"/>
        <v>0</v>
      </c>
      <c r="AE152" s="34"/>
      <c r="AF152" s="34"/>
      <c r="AG152" s="34"/>
      <c r="AH152" s="34"/>
      <c r="AI152" s="12"/>
      <c r="AJ152" s="12"/>
    </row>
    <row r="153" spans="1:36" s="59" customFormat="1" ht="14.25" customHeight="1">
      <c r="A153" s="32"/>
      <c r="B153" s="76"/>
      <c r="C153" s="114"/>
      <c r="D153" s="162"/>
      <c r="E153" s="128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1">
        <f t="shared" si="2"/>
        <v>0</v>
      </c>
      <c r="AE153" s="34"/>
      <c r="AF153" s="34"/>
      <c r="AG153" s="34"/>
      <c r="AH153" s="34"/>
      <c r="AI153" s="12"/>
      <c r="AJ153" s="12"/>
    </row>
    <row r="154" spans="1:36" s="59" customFormat="1" ht="14.25" customHeight="1">
      <c r="A154" s="76"/>
      <c r="B154" s="76"/>
      <c r="C154" s="117"/>
      <c r="D154" s="162"/>
      <c r="E154" s="128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1">
        <f t="shared" si="2"/>
        <v>0</v>
      </c>
      <c r="AE154" s="34"/>
      <c r="AF154" s="34"/>
      <c r="AG154" s="34"/>
      <c r="AH154" s="34"/>
      <c r="AI154" s="12"/>
      <c r="AJ154" s="12"/>
    </row>
    <row r="155" spans="1:36" s="59" customFormat="1" ht="14.25" customHeight="1">
      <c r="A155" s="32"/>
      <c r="B155" s="32"/>
      <c r="C155" s="114"/>
      <c r="D155" s="162"/>
      <c r="E155" s="128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1">
        <f t="shared" si="2"/>
        <v>0</v>
      </c>
      <c r="AE155" s="34"/>
      <c r="AF155" s="34"/>
      <c r="AG155" s="34"/>
      <c r="AH155" s="34"/>
      <c r="AI155" s="12"/>
      <c r="AJ155" s="12"/>
    </row>
    <row r="156" spans="1:36" s="59" customFormat="1" ht="14.25" customHeight="1">
      <c r="A156" s="32"/>
      <c r="B156" s="32"/>
      <c r="C156" s="114"/>
      <c r="D156" s="162"/>
      <c r="E156" s="128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1">
        <f t="shared" si="2"/>
        <v>0</v>
      </c>
      <c r="AE156" s="34"/>
      <c r="AF156" s="34"/>
      <c r="AG156" s="34"/>
      <c r="AH156" s="34"/>
      <c r="AI156" s="12"/>
      <c r="AJ156" s="12"/>
    </row>
    <row r="157" spans="1:36" s="59" customFormat="1" ht="14.25" customHeight="1">
      <c r="A157" s="32"/>
      <c r="B157" s="32"/>
      <c r="C157" s="114"/>
      <c r="D157" s="162"/>
      <c r="E157" s="128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1">
        <f t="shared" si="2"/>
        <v>0</v>
      </c>
      <c r="AE157" s="34"/>
      <c r="AF157" s="34"/>
      <c r="AG157" s="34"/>
      <c r="AH157" s="34"/>
      <c r="AI157" s="12"/>
      <c r="AJ157" s="12"/>
    </row>
    <row r="158" spans="1:36" s="59" customFormat="1" ht="14.25" customHeight="1">
      <c r="A158" s="32"/>
      <c r="B158" s="32"/>
      <c r="C158" s="114"/>
      <c r="D158" s="162"/>
      <c r="E158" s="128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1">
        <f t="shared" si="2"/>
        <v>0</v>
      </c>
      <c r="AE158" s="34"/>
      <c r="AF158" s="34"/>
      <c r="AG158" s="34"/>
      <c r="AH158" s="34"/>
      <c r="AI158" s="12"/>
      <c r="AJ158" s="12"/>
    </row>
    <row r="159" spans="1:36" s="59" customFormat="1" ht="14.25" customHeight="1">
      <c r="A159" s="32"/>
      <c r="B159" s="32"/>
      <c r="C159" s="114"/>
      <c r="D159" s="162"/>
      <c r="E159" s="128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1">
        <f t="shared" si="2"/>
        <v>0</v>
      </c>
      <c r="AE159" s="34"/>
      <c r="AF159" s="34"/>
      <c r="AG159" s="34"/>
      <c r="AH159" s="34"/>
      <c r="AI159" s="12"/>
      <c r="AJ159" s="12"/>
    </row>
    <row r="160" spans="1:36" ht="14.25" customHeight="1">
      <c r="A160" s="32"/>
      <c r="B160" s="32"/>
      <c r="C160" s="114"/>
      <c r="D160" s="162"/>
      <c r="E160" s="128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1">
        <f t="shared" si="2"/>
        <v>0</v>
      </c>
      <c r="AE160" s="34"/>
      <c r="AF160" s="34"/>
      <c r="AG160" s="34"/>
      <c r="AH160" s="34"/>
    </row>
    <row r="161" spans="1:36" ht="14.25" customHeight="1">
      <c r="A161" s="32"/>
      <c r="B161" s="32"/>
      <c r="C161" s="114"/>
      <c r="D161" s="162"/>
      <c r="E161" s="128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1">
        <f t="shared" si="2"/>
        <v>0</v>
      </c>
      <c r="AE161" s="34"/>
      <c r="AF161" s="34"/>
      <c r="AG161" s="34"/>
      <c r="AH161" s="34"/>
    </row>
    <row r="162" spans="1:36" ht="14.25" customHeight="1">
      <c r="A162" s="32"/>
      <c r="B162" s="32"/>
      <c r="C162" s="114"/>
      <c r="D162" s="162"/>
      <c r="E162" s="128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1">
        <f t="shared" si="2"/>
        <v>0</v>
      </c>
      <c r="AE162" s="34"/>
      <c r="AF162" s="34"/>
      <c r="AG162" s="34"/>
      <c r="AH162" s="34"/>
    </row>
    <row r="163" spans="1:36" ht="14.25" customHeight="1">
      <c r="A163" s="32"/>
      <c r="B163" s="32"/>
      <c r="C163" s="114"/>
      <c r="D163" s="162"/>
      <c r="E163" s="128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1">
        <f t="shared" si="2"/>
        <v>0</v>
      </c>
      <c r="AE163" s="34"/>
      <c r="AF163" s="34"/>
      <c r="AG163" s="34"/>
      <c r="AH163" s="34"/>
    </row>
    <row r="164" spans="1:36" ht="14.25" customHeight="1" thickBot="1">
      <c r="A164" s="32"/>
      <c r="B164" s="32"/>
      <c r="C164" s="114"/>
      <c r="D164" s="162"/>
      <c r="E164" s="128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1">
        <f t="shared" si="2"/>
        <v>0</v>
      </c>
      <c r="AE164" s="34"/>
      <c r="AF164" s="34"/>
      <c r="AG164" s="34"/>
      <c r="AH164" s="34"/>
    </row>
    <row r="165" spans="1:36" s="59" customFormat="1" ht="14.25" customHeight="1" thickBot="1">
      <c r="A165" s="32"/>
      <c r="B165" s="79"/>
      <c r="C165" s="118"/>
      <c r="D165" s="167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1">
        <f t="shared" si="2"/>
        <v>0</v>
      </c>
      <c r="AE165" s="34"/>
      <c r="AF165" s="34"/>
      <c r="AG165" s="34"/>
      <c r="AH165" s="34"/>
      <c r="AI165" s="12"/>
      <c r="AJ165" s="12"/>
    </row>
    <row r="166" spans="1:36" s="59" customFormat="1" ht="14.25" customHeight="1" thickBot="1">
      <c r="A166" s="32"/>
      <c r="B166" s="80"/>
      <c r="C166" s="119"/>
      <c r="D166" s="168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1">
        <f t="shared" si="2"/>
        <v>0</v>
      </c>
      <c r="AE166" s="34"/>
      <c r="AF166" s="34"/>
      <c r="AG166" s="34"/>
      <c r="AH166" s="34"/>
      <c r="AI166" s="12"/>
      <c r="AJ166" s="12"/>
    </row>
    <row r="167" spans="1:36" s="59" customFormat="1" ht="14.25" customHeight="1" thickBot="1">
      <c r="A167" s="32"/>
      <c r="B167" s="80"/>
      <c r="C167" s="119"/>
      <c r="D167" s="168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1">
        <f t="shared" si="2"/>
        <v>0</v>
      </c>
      <c r="AE167" s="34"/>
      <c r="AF167" s="34"/>
      <c r="AG167" s="34"/>
      <c r="AH167" s="34"/>
      <c r="AI167" s="12"/>
      <c r="AJ167" s="12"/>
    </row>
    <row r="168" spans="1:36" s="59" customFormat="1" ht="14.25" customHeight="1" thickBot="1">
      <c r="A168" s="32"/>
      <c r="B168" s="80"/>
      <c r="C168" s="119"/>
      <c r="D168" s="168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1">
        <f t="shared" si="2"/>
        <v>0</v>
      </c>
      <c r="AE168" s="34"/>
      <c r="AF168" s="34"/>
      <c r="AG168" s="34"/>
      <c r="AH168" s="34"/>
      <c r="AI168" s="12"/>
      <c r="AJ168" s="12"/>
    </row>
    <row r="169" spans="1:36" s="59" customFormat="1" ht="14.25" customHeight="1" thickBot="1">
      <c r="A169" s="32"/>
      <c r="B169" s="80"/>
      <c r="C169" s="119"/>
      <c r="D169" s="168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1">
        <f t="shared" si="2"/>
        <v>0</v>
      </c>
      <c r="AE169" s="34"/>
      <c r="AF169" s="34"/>
      <c r="AG169" s="34"/>
      <c r="AH169" s="34"/>
      <c r="AI169" s="12"/>
      <c r="AJ169" s="12"/>
    </row>
    <row r="170" spans="1:36" s="59" customFormat="1" ht="14.25" customHeight="1" thickBot="1">
      <c r="A170" s="32"/>
      <c r="B170" s="81"/>
      <c r="C170" s="119"/>
      <c r="D170" s="168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1">
        <f t="shared" si="2"/>
        <v>0</v>
      </c>
      <c r="AE170" s="34"/>
      <c r="AF170" s="34"/>
      <c r="AG170" s="34"/>
      <c r="AH170" s="34"/>
      <c r="AI170" s="12"/>
      <c r="AJ170" s="12"/>
    </row>
    <row r="171" spans="1:36" s="59" customFormat="1" ht="14.25" customHeight="1" thickBot="1">
      <c r="A171" s="32"/>
      <c r="B171" s="81"/>
      <c r="C171" s="119"/>
      <c r="D171" s="168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1">
        <f t="shared" si="2"/>
        <v>0</v>
      </c>
      <c r="AE171" s="34"/>
      <c r="AF171" s="34"/>
      <c r="AG171" s="34"/>
      <c r="AH171" s="34"/>
      <c r="AI171" s="12"/>
      <c r="AJ171" s="12"/>
    </row>
    <row r="172" spans="1:36" s="59" customFormat="1" ht="14.25" customHeight="1" thickBot="1">
      <c r="A172" s="32"/>
      <c r="B172" s="81"/>
      <c r="C172" s="119"/>
      <c r="D172" s="168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1">
        <f t="shared" si="2"/>
        <v>0</v>
      </c>
      <c r="AE172" s="34"/>
      <c r="AF172" s="34"/>
      <c r="AG172" s="34"/>
      <c r="AH172" s="34"/>
      <c r="AI172" s="12"/>
      <c r="AJ172" s="12"/>
    </row>
    <row r="173" spans="1:36" s="59" customFormat="1" ht="14.25" customHeight="1" thickBot="1">
      <c r="A173" s="32"/>
      <c r="B173" s="81"/>
      <c r="C173" s="119"/>
      <c r="D173" s="168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1">
        <f t="shared" si="2"/>
        <v>0</v>
      </c>
      <c r="AE173" s="34"/>
      <c r="AF173" s="34"/>
      <c r="AG173" s="34"/>
      <c r="AH173" s="34"/>
      <c r="AI173" s="12"/>
      <c r="AJ173" s="12"/>
    </row>
    <row r="174" spans="1:36" s="59" customFormat="1" ht="14.25" customHeight="1" thickBot="1">
      <c r="A174" s="32"/>
      <c r="B174" s="81"/>
      <c r="C174" s="119"/>
      <c r="D174" s="168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1">
        <f t="shared" si="2"/>
        <v>0</v>
      </c>
      <c r="AE174" s="34"/>
      <c r="AF174" s="34"/>
      <c r="AG174" s="34"/>
      <c r="AH174" s="34"/>
      <c r="AI174" s="12"/>
      <c r="AJ174" s="12"/>
    </row>
    <row r="175" spans="1:36" s="59" customFormat="1" ht="14.25" customHeight="1" thickBot="1">
      <c r="A175" s="32"/>
      <c r="B175" s="81"/>
      <c r="C175" s="119"/>
      <c r="D175" s="168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1">
        <f t="shared" si="2"/>
        <v>0</v>
      </c>
      <c r="AE175" s="34"/>
      <c r="AF175" s="34"/>
      <c r="AG175" s="34"/>
      <c r="AH175" s="34"/>
      <c r="AI175" s="12"/>
      <c r="AJ175" s="12"/>
    </row>
    <row r="176" spans="1:36" s="59" customFormat="1" ht="14.25" customHeight="1" thickBot="1">
      <c r="A176" s="32"/>
      <c r="B176" s="81"/>
      <c r="C176" s="119"/>
      <c r="D176" s="168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1">
        <f t="shared" si="2"/>
        <v>0</v>
      </c>
      <c r="AE176" s="34"/>
      <c r="AF176" s="34"/>
      <c r="AG176" s="34"/>
      <c r="AH176" s="34"/>
      <c r="AI176" s="12"/>
      <c r="AJ176" s="12"/>
    </row>
    <row r="177" spans="1:36" s="59" customFormat="1" ht="14.25" customHeight="1" thickBot="1">
      <c r="A177" s="32"/>
      <c r="B177" s="81"/>
      <c r="C177" s="119"/>
      <c r="D177" s="168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1">
        <f t="shared" si="2"/>
        <v>0</v>
      </c>
      <c r="AE177" s="34"/>
      <c r="AF177" s="34"/>
      <c r="AG177" s="34"/>
      <c r="AH177" s="34"/>
      <c r="AI177" s="12"/>
      <c r="AJ177" s="12"/>
    </row>
    <row r="178" spans="1:36" s="59" customFormat="1" ht="14.25" customHeight="1" thickBot="1">
      <c r="A178" s="32"/>
      <c r="B178" s="81"/>
      <c r="C178" s="119"/>
      <c r="D178" s="168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1">
        <f t="shared" si="2"/>
        <v>0</v>
      </c>
      <c r="AE178" s="34"/>
      <c r="AF178" s="34"/>
      <c r="AG178" s="34"/>
      <c r="AH178" s="34"/>
      <c r="AI178" s="12"/>
      <c r="AJ178" s="12"/>
    </row>
    <row r="179" spans="1:36" s="59" customFormat="1" ht="14.25" customHeight="1" thickBot="1">
      <c r="A179" s="32"/>
      <c r="B179" s="81"/>
      <c r="C179" s="119"/>
      <c r="D179" s="168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1">
        <f t="shared" si="2"/>
        <v>0</v>
      </c>
      <c r="AE179" s="34"/>
      <c r="AF179" s="34"/>
      <c r="AG179" s="34"/>
      <c r="AH179" s="34"/>
      <c r="AI179" s="12"/>
      <c r="AJ179" s="12"/>
    </row>
    <row r="180" spans="1:36" s="59" customFormat="1" ht="14.25" customHeight="1">
      <c r="A180" s="32"/>
      <c r="B180" s="83"/>
      <c r="C180" s="120"/>
      <c r="D180" s="16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1">
        <f t="shared" si="2"/>
        <v>0</v>
      </c>
      <c r="AE180" s="34"/>
      <c r="AF180" s="34"/>
      <c r="AG180" s="34"/>
      <c r="AH180" s="34"/>
      <c r="AI180" s="12"/>
      <c r="AJ180" s="12"/>
    </row>
    <row r="181" spans="1:36" s="59" customFormat="1" ht="14.25" customHeight="1">
      <c r="A181" s="82"/>
      <c r="B181" s="82"/>
      <c r="C181" s="121"/>
      <c r="D181" s="170"/>
      <c r="E181" s="128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1">
        <f t="shared" si="2"/>
        <v>0</v>
      </c>
      <c r="AE181" s="34"/>
      <c r="AF181" s="34"/>
      <c r="AG181" s="34"/>
      <c r="AH181" s="34"/>
      <c r="AI181" s="12"/>
      <c r="AJ181" s="12"/>
    </row>
    <row r="182" spans="1:36" s="59" customFormat="1" ht="14.25" customHeight="1">
      <c r="A182" s="32"/>
      <c r="B182" s="32"/>
      <c r="C182" s="114"/>
      <c r="D182" s="162"/>
      <c r="E182" s="128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1">
        <f t="shared" si="2"/>
        <v>0</v>
      </c>
      <c r="AE182" s="34"/>
      <c r="AF182" s="34"/>
      <c r="AG182" s="34"/>
      <c r="AH182" s="34"/>
      <c r="AI182" s="12"/>
      <c r="AJ182" s="12"/>
    </row>
    <row r="183" spans="1:36" s="59" customFormat="1" ht="14.25" customHeight="1">
      <c r="A183" s="32"/>
      <c r="B183" s="32"/>
      <c r="C183" s="114"/>
      <c r="D183" s="162"/>
      <c r="E183" s="128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1">
        <f t="shared" si="2"/>
        <v>0</v>
      </c>
      <c r="AE183" s="34"/>
      <c r="AF183" s="34"/>
      <c r="AG183" s="34"/>
      <c r="AH183" s="34"/>
      <c r="AI183" s="12"/>
      <c r="AJ183" s="12"/>
    </row>
    <row r="184" spans="1:36" s="59" customFormat="1" ht="14.25" customHeight="1">
      <c r="A184" s="32"/>
      <c r="B184" s="32"/>
      <c r="C184" s="114"/>
      <c r="D184" s="162"/>
      <c r="E184" s="128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1">
        <f t="shared" si="2"/>
        <v>0</v>
      </c>
      <c r="AE184" s="34"/>
      <c r="AF184" s="34"/>
      <c r="AG184" s="34"/>
      <c r="AH184" s="34"/>
      <c r="AI184" s="12"/>
      <c r="AJ184" s="12"/>
    </row>
    <row r="185" spans="1:36" s="59" customFormat="1" ht="14.25" customHeight="1">
      <c r="A185" s="32"/>
      <c r="B185" s="32"/>
      <c r="C185" s="114"/>
      <c r="D185" s="162"/>
      <c r="E185" s="128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1">
        <f t="shared" si="2"/>
        <v>0</v>
      </c>
      <c r="AE185" s="34"/>
      <c r="AF185" s="34"/>
      <c r="AG185" s="34"/>
      <c r="AH185" s="34"/>
      <c r="AI185" s="12"/>
      <c r="AJ185" s="12"/>
    </row>
    <row r="186" spans="1:36" s="59" customFormat="1" ht="14.25" customHeight="1">
      <c r="A186" s="32"/>
      <c r="B186" s="32"/>
      <c r="C186" s="114"/>
      <c r="D186" s="162"/>
      <c r="E186" s="128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1">
        <f t="shared" si="2"/>
        <v>0</v>
      </c>
      <c r="AE186" s="34"/>
      <c r="AF186" s="34"/>
      <c r="AG186" s="34"/>
      <c r="AH186" s="34"/>
      <c r="AI186" s="12"/>
      <c r="AJ186" s="12"/>
    </row>
    <row r="187" spans="1:36" s="59" customFormat="1" ht="14.25" customHeight="1">
      <c r="A187" s="32"/>
      <c r="B187" s="32"/>
      <c r="C187" s="114"/>
      <c r="D187" s="162"/>
      <c r="E187" s="128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1">
        <f t="shared" si="2"/>
        <v>0</v>
      </c>
      <c r="AE187" s="34"/>
      <c r="AF187" s="34"/>
      <c r="AG187" s="34"/>
      <c r="AH187" s="34"/>
      <c r="AI187" s="12"/>
      <c r="AJ187" s="12"/>
    </row>
    <row r="188" spans="1:36" s="59" customFormat="1" ht="14.25" customHeight="1">
      <c r="A188" s="32"/>
      <c r="B188" s="32"/>
      <c r="C188" s="114"/>
      <c r="D188" s="162"/>
      <c r="E188" s="128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1">
        <f t="shared" si="2"/>
        <v>0</v>
      </c>
      <c r="AE188" s="34"/>
      <c r="AF188" s="34"/>
      <c r="AG188" s="34"/>
      <c r="AH188" s="34"/>
      <c r="AI188" s="12"/>
      <c r="AJ188" s="12"/>
    </row>
    <row r="189" spans="1:36" s="59" customFormat="1" ht="14.25" customHeight="1">
      <c r="A189" s="32"/>
      <c r="B189" s="32"/>
      <c r="C189" s="114"/>
      <c r="D189" s="162"/>
      <c r="E189" s="128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1">
        <f t="shared" si="2"/>
        <v>0</v>
      </c>
      <c r="AE189" s="34"/>
      <c r="AF189" s="34"/>
      <c r="AG189" s="34"/>
      <c r="AH189" s="34"/>
      <c r="AI189" s="12"/>
      <c r="AJ189" s="12"/>
    </row>
    <row r="190" spans="1:36" s="59" customFormat="1" ht="14.25" customHeight="1">
      <c r="A190" s="32"/>
      <c r="B190" s="32"/>
      <c r="C190" s="114"/>
      <c r="D190" s="162"/>
      <c r="E190" s="128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1">
        <f t="shared" si="2"/>
        <v>0</v>
      </c>
      <c r="AE190" s="34"/>
      <c r="AF190" s="34"/>
      <c r="AG190" s="34"/>
      <c r="AH190" s="34"/>
      <c r="AI190" s="12"/>
      <c r="AJ190" s="12"/>
    </row>
    <row r="191" spans="1:36" s="59" customFormat="1" ht="14.25" customHeight="1">
      <c r="A191" s="32"/>
      <c r="B191" s="32"/>
      <c r="C191" s="114"/>
      <c r="D191" s="162"/>
      <c r="E191" s="128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1">
        <f t="shared" si="2"/>
        <v>0</v>
      </c>
      <c r="AE191" s="34"/>
      <c r="AF191" s="34"/>
      <c r="AG191" s="34"/>
      <c r="AH191" s="34"/>
      <c r="AI191" s="12"/>
      <c r="AJ191" s="12"/>
    </row>
    <row r="192" spans="1:36" s="59" customFormat="1" ht="14.25" customHeight="1">
      <c r="A192" s="32"/>
      <c r="B192" s="32"/>
      <c r="C192" s="114"/>
      <c r="D192" s="162"/>
      <c r="E192" s="128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1">
        <f t="shared" si="2"/>
        <v>0</v>
      </c>
      <c r="AE192" s="34"/>
      <c r="AF192" s="34"/>
      <c r="AG192" s="34"/>
      <c r="AH192" s="34"/>
      <c r="AI192" s="12"/>
      <c r="AJ192" s="12"/>
    </row>
    <row r="193" spans="1:36" s="59" customFormat="1" ht="14.25" customHeight="1">
      <c r="A193" s="32"/>
      <c r="B193" s="32"/>
      <c r="C193" s="114"/>
      <c r="D193" s="162"/>
      <c r="E193" s="128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1">
        <f t="shared" si="2"/>
        <v>0</v>
      </c>
      <c r="AE193" s="34"/>
      <c r="AF193" s="34"/>
      <c r="AG193" s="34"/>
      <c r="AH193" s="34"/>
      <c r="AI193" s="12"/>
      <c r="AJ193" s="12"/>
    </row>
    <row r="194" spans="1:36" s="59" customFormat="1" ht="14.25" customHeight="1">
      <c r="A194" s="32"/>
      <c r="B194" s="32"/>
      <c r="C194" s="114"/>
      <c r="D194" s="162"/>
      <c r="E194" s="128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1">
        <f t="shared" si="2"/>
        <v>0</v>
      </c>
      <c r="AE194" s="34"/>
      <c r="AF194" s="34"/>
      <c r="AG194" s="34"/>
      <c r="AH194" s="34"/>
      <c r="AI194" s="12"/>
      <c r="AJ194" s="12"/>
    </row>
    <row r="195" spans="1:36" s="59" customFormat="1" ht="14.25" customHeight="1">
      <c r="A195" s="32"/>
      <c r="B195" s="32"/>
      <c r="C195" s="114"/>
      <c r="D195" s="162"/>
      <c r="E195" s="128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1">
        <f t="shared" si="2"/>
        <v>0</v>
      </c>
      <c r="AE195" s="34"/>
      <c r="AF195" s="34"/>
      <c r="AG195" s="34"/>
      <c r="AH195" s="34"/>
      <c r="AI195" s="12"/>
      <c r="AJ195" s="12"/>
    </row>
    <row r="196" spans="1:36" s="59" customFormat="1" ht="14.25" customHeight="1">
      <c r="A196" s="32"/>
      <c r="B196" s="32"/>
      <c r="C196" s="114"/>
      <c r="D196" s="162"/>
      <c r="E196" s="128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1">
        <f t="shared" ref="AD196:AD204" si="3">SUM(E196:AC196)</f>
        <v>0</v>
      </c>
      <c r="AE196" s="34"/>
      <c r="AF196" s="34"/>
      <c r="AG196" s="34"/>
      <c r="AH196" s="34"/>
      <c r="AI196" s="12"/>
      <c r="AJ196" s="12"/>
    </row>
    <row r="197" spans="1:36" s="59" customFormat="1" ht="14.25" customHeight="1">
      <c r="A197" s="32"/>
      <c r="B197" s="32"/>
      <c r="C197" s="114"/>
      <c r="D197" s="162"/>
      <c r="E197" s="128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1">
        <f t="shared" si="3"/>
        <v>0</v>
      </c>
      <c r="AE197" s="34"/>
      <c r="AF197" s="34"/>
      <c r="AG197" s="34"/>
      <c r="AH197" s="34"/>
      <c r="AI197" s="12"/>
      <c r="AJ197" s="12"/>
    </row>
    <row r="198" spans="1:36" s="59" customFormat="1" ht="14.25" customHeight="1">
      <c r="A198" s="32"/>
      <c r="B198" s="32"/>
      <c r="C198" s="114"/>
      <c r="D198" s="162"/>
      <c r="E198" s="128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1">
        <f t="shared" si="3"/>
        <v>0</v>
      </c>
      <c r="AE198" s="34"/>
      <c r="AF198" s="34"/>
      <c r="AG198" s="34"/>
      <c r="AH198" s="34"/>
      <c r="AI198" s="12"/>
      <c r="AJ198" s="12"/>
    </row>
    <row r="199" spans="1:36" s="59" customFormat="1" ht="14.25" customHeight="1">
      <c r="A199" s="32"/>
      <c r="B199" s="32"/>
      <c r="C199" s="114"/>
      <c r="D199" s="162"/>
      <c r="E199" s="128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1">
        <f t="shared" si="3"/>
        <v>0</v>
      </c>
      <c r="AE199" s="34"/>
      <c r="AF199" s="34"/>
      <c r="AG199" s="34"/>
      <c r="AH199" s="34"/>
      <c r="AI199" s="12"/>
      <c r="AJ199" s="12"/>
    </row>
    <row r="200" spans="1:36" s="59" customFormat="1" ht="14.25" customHeight="1">
      <c r="A200" s="32"/>
      <c r="B200" s="32"/>
      <c r="C200" s="114"/>
      <c r="D200" s="162"/>
      <c r="E200" s="128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1">
        <f t="shared" si="3"/>
        <v>0</v>
      </c>
      <c r="AE200" s="34"/>
      <c r="AF200" s="34"/>
      <c r="AG200" s="34"/>
      <c r="AH200" s="34"/>
      <c r="AI200" s="12"/>
      <c r="AJ200" s="12"/>
    </row>
    <row r="201" spans="1:36" s="59" customFormat="1" ht="14.25" customHeight="1">
      <c r="A201" s="32"/>
      <c r="B201" s="32"/>
      <c r="C201" s="114"/>
      <c r="D201" s="162"/>
      <c r="E201" s="128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1">
        <f t="shared" si="3"/>
        <v>0</v>
      </c>
      <c r="AE201" s="34"/>
      <c r="AF201" s="34"/>
      <c r="AG201" s="34"/>
      <c r="AH201" s="34"/>
      <c r="AI201" s="12"/>
      <c r="AJ201" s="12"/>
    </row>
    <row r="202" spans="1:36" s="59" customFormat="1" ht="14.25" customHeight="1">
      <c r="A202" s="32"/>
      <c r="B202" s="32"/>
      <c r="C202" s="114"/>
      <c r="D202" s="162"/>
      <c r="E202" s="128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1">
        <f t="shared" si="3"/>
        <v>0</v>
      </c>
      <c r="AE202" s="34"/>
      <c r="AF202" s="34"/>
      <c r="AG202" s="34"/>
      <c r="AH202" s="34"/>
      <c r="AI202" s="12"/>
      <c r="AJ202" s="12"/>
    </row>
    <row r="203" spans="1:36" s="59" customFormat="1" ht="14.25" customHeight="1">
      <c r="A203" s="32"/>
      <c r="B203" s="32"/>
      <c r="C203" s="114"/>
      <c r="D203" s="162"/>
      <c r="E203" s="128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1">
        <f t="shared" si="3"/>
        <v>0</v>
      </c>
      <c r="AE203" s="34"/>
      <c r="AF203" s="34"/>
      <c r="AG203" s="34"/>
      <c r="AH203" s="34"/>
      <c r="AI203" s="12"/>
      <c r="AJ203" s="12"/>
    </row>
    <row r="204" spans="1:36" s="59" customFormat="1" ht="14.25" customHeight="1">
      <c r="A204" s="32"/>
      <c r="B204" s="32"/>
      <c r="C204" s="114"/>
      <c r="D204" s="162"/>
      <c r="E204" s="128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1">
        <f t="shared" si="3"/>
        <v>0</v>
      </c>
      <c r="AE204" s="34"/>
      <c r="AF204" s="34"/>
      <c r="AG204" s="34"/>
      <c r="AH204" s="34"/>
      <c r="AI204" s="12"/>
      <c r="AJ204" s="12"/>
    </row>
    <row r="205" spans="1:36" s="18" customFormat="1" ht="14.25" customHeight="1" thickBot="1">
      <c r="A205" s="60"/>
      <c r="B205" s="138" t="s">
        <v>114</v>
      </c>
      <c r="C205" s="74">
        <f>SUM(C4:C204)</f>
        <v>46121.099999999984</v>
      </c>
      <c r="D205" s="171"/>
      <c r="E205" s="74">
        <f t="shared" ref="E205:AH205" si="4">SUM(E4:E204)</f>
        <v>11381.000000000005</v>
      </c>
      <c r="F205" s="74">
        <f t="shared" si="4"/>
        <v>3658.86</v>
      </c>
      <c r="G205" s="74">
        <f t="shared" si="4"/>
        <v>5217.7500000000009</v>
      </c>
      <c r="H205" s="74">
        <f t="shared" si="4"/>
        <v>0</v>
      </c>
      <c r="I205" s="74">
        <f t="shared" si="4"/>
        <v>48</v>
      </c>
      <c r="J205" s="74">
        <f t="shared" si="4"/>
        <v>56</v>
      </c>
      <c r="K205" s="74">
        <f t="shared" si="4"/>
        <v>237.43999999999997</v>
      </c>
      <c r="L205" s="74">
        <f t="shared" si="4"/>
        <v>285.53999999999996</v>
      </c>
      <c r="M205" s="74">
        <f t="shared" si="4"/>
        <v>194.37</v>
      </c>
      <c r="N205" s="74">
        <f t="shared" si="4"/>
        <v>18</v>
      </c>
      <c r="O205" s="74">
        <f t="shared" si="4"/>
        <v>0</v>
      </c>
      <c r="P205" s="74">
        <f t="shared" si="4"/>
        <v>3120</v>
      </c>
      <c r="Q205" s="74">
        <f t="shared" si="4"/>
        <v>1222.56</v>
      </c>
      <c r="R205" s="74">
        <f t="shared" si="4"/>
        <v>523.66999999999996</v>
      </c>
      <c r="S205" s="74">
        <f t="shared" si="4"/>
        <v>160</v>
      </c>
      <c r="T205" s="74">
        <f t="shared" si="4"/>
        <v>1491.3300000000002</v>
      </c>
      <c r="U205" s="74">
        <f t="shared" si="4"/>
        <v>499.74</v>
      </c>
      <c r="V205" s="74">
        <f t="shared" si="4"/>
        <v>6443.6900000000005</v>
      </c>
      <c r="W205" s="74">
        <f t="shared" si="4"/>
        <v>0</v>
      </c>
      <c r="X205" s="74">
        <f t="shared" si="4"/>
        <v>2058.5500000000002</v>
      </c>
      <c r="Y205" s="74">
        <f t="shared" si="4"/>
        <v>0</v>
      </c>
      <c r="Z205" s="74">
        <f t="shared" si="4"/>
        <v>488.26</v>
      </c>
      <c r="AA205" s="74">
        <f t="shared" si="4"/>
        <v>370</v>
      </c>
      <c r="AB205" s="74">
        <f t="shared" si="4"/>
        <v>11.99</v>
      </c>
      <c r="AC205" s="74">
        <f t="shared" si="4"/>
        <v>40</v>
      </c>
      <c r="AD205" s="78">
        <f t="shared" si="4"/>
        <v>37526.749999999985</v>
      </c>
      <c r="AE205" s="99">
        <f t="shared" si="4"/>
        <v>1511.78</v>
      </c>
      <c r="AF205" s="99">
        <f t="shared" si="4"/>
        <v>1804.46</v>
      </c>
      <c r="AG205" s="99">
        <f t="shared" si="4"/>
        <v>0</v>
      </c>
      <c r="AH205" s="99">
        <f t="shared" si="4"/>
        <v>5389.54</v>
      </c>
      <c r="AI205" s="19" t="s">
        <v>133</v>
      </c>
      <c r="AJ205" s="19"/>
    </row>
    <row r="206" spans="1:36" s="18" customFormat="1" ht="14.25" customHeight="1" thickBot="1">
      <c r="B206" s="61"/>
      <c r="C206" s="72"/>
      <c r="D206" s="17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3"/>
      <c r="Z206" s="62"/>
      <c r="AA206" s="63"/>
      <c r="AB206" s="95"/>
      <c r="AC206" s="64"/>
      <c r="AE206" s="19"/>
      <c r="AF206" s="19"/>
      <c r="AG206" s="19"/>
      <c r="AH206" s="19"/>
      <c r="AI206" s="19"/>
      <c r="AJ206" s="19"/>
    </row>
    <row r="207" spans="1:36" s="18" customFormat="1" ht="14.25" customHeight="1" thickBot="1">
      <c r="B207" s="139" t="s">
        <v>113</v>
      </c>
      <c r="C207" s="71">
        <f>SUM(E207:AB207)</f>
        <v>5839.3440000000019</v>
      </c>
      <c r="D207" s="173"/>
      <c r="E207" s="65">
        <f>E205/10*2</f>
        <v>2276.2000000000012</v>
      </c>
      <c r="F207" s="65">
        <f t="shared" ref="F207:G207" si="5">F205/10*2</f>
        <v>731.77200000000005</v>
      </c>
      <c r="G207" s="65">
        <f t="shared" si="5"/>
        <v>1043.5500000000002</v>
      </c>
      <c r="H207" s="65"/>
      <c r="I207" s="65"/>
      <c r="J207" s="65">
        <f>J205/10*2</f>
        <v>11.2</v>
      </c>
      <c r="K207" s="65">
        <v>100</v>
      </c>
      <c r="L207" s="65">
        <v>50</v>
      </c>
      <c r="M207" s="65">
        <f>M205/10*6</f>
        <v>116.62200000000001</v>
      </c>
      <c r="N207" s="65">
        <v>36</v>
      </c>
      <c r="O207" s="65">
        <f>O205/5*7</f>
        <v>0</v>
      </c>
      <c r="P207" s="65">
        <f>P205/10*2</f>
        <v>624</v>
      </c>
      <c r="Q207" s="65">
        <v>0</v>
      </c>
      <c r="R207" s="65">
        <v>100</v>
      </c>
      <c r="S207" s="65">
        <f>240+50+160</f>
        <v>450</v>
      </c>
      <c r="T207" s="65">
        <f>100</f>
        <v>100</v>
      </c>
      <c r="U207" s="65">
        <v>100</v>
      </c>
      <c r="V207" s="65">
        <v>0</v>
      </c>
      <c r="W207" s="65">
        <f>W205/5*7</f>
        <v>0</v>
      </c>
      <c r="X207" s="65">
        <v>100</v>
      </c>
      <c r="Y207" s="65">
        <f>Y205/5*7</f>
        <v>0</v>
      </c>
      <c r="Z207" s="65">
        <v>0</v>
      </c>
      <c r="AA207" s="175">
        <v>0</v>
      </c>
      <c r="AB207" s="65">
        <v>0</v>
      </c>
      <c r="AC207" s="65">
        <v>0</v>
      </c>
      <c r="AD207" s="41">
        <f>SUM(E207:AC207)</f>
        <v>5839.3440000000019</v>
      </c>
      <c r="AE207" s="34"/>
      <c r="AF207" s="34"/>
      <c r="AG207" s="34"/>
      <c r="AH207" s="34"/>
      <c r="AI207" s="19" t="s">
        <v>113</v>
      </c>
      <c r="AJ207" s="19"/>
    </row>
    <row r="208" spans="1:36" s="66" customFormat="1" ht="14.25" customHeight="1" thickBot="1">
      <c r="C208" s="73"/>
      <c r="D208" s="173"/>
      <c r="E208" s="60"/>
      <c r="F208" s="67"/>
      <c r="G208" s="67"/>
      <c r="H208" s="67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60"/>
      <c r="AC208" s="140"/>
      <c r="AD208" s="20"/>
      <c r="AE208" s="19"/>
      <c r="AF208" s="19"/>
      <c r="AG208" s="19"/>
      <c r="AH208" s="19"/>
      <c r="AI208" s="19"/>
      <c r="AJ208" s="19"/>
    </row>
    <row r="209" spans="1:36" s="18" customFormat="1" ht="14.25" customHeight="1" thickBot="1">
      <c r="B209" s="84" t="s">
        <v>61</v>
      </c>
      <c r="C209" s="71">
        <f>C1-AD205-AD207</f>
        <v>6531.9060000000127</v>
      </c>
      <c r="D209" s="173"/>
      <c r="E209" s="65">
        <f t="shared" ref="E209:AD209" si="6">E3-E205-E207</f>
        <v>788.79999999999336</v>
      </c>
      <c r="F209" s="65">
        <f t="shared" si="6"/>
        <v>-390.63200000000018</v>
      </c>
      <c r="G209" s="65">
        <f t="shared" si="6"/>
        <v>-261.30000000000109</v>
      </c>
      <c r="H209" s="65">
        <f t="shared" si="6"/>
        <v>500</v>
      </c>
      <c r="I209" s="65">
        <f t="shared" si="6"/>
        <v>252</v>
      </c>
      <c r="J209" s="65">
        <f t="shared" si="6"/>
        <v>262.8</v>
      </c>
      <c r="K209" s="65">
        <f t="shared" si="6"/>
        <v>-87.439999999999969</v>
      </c>
      <c r="L209" s="65">
        <f t="shared" si="6"/>
        <v>-335.53999999999996</v>
      </c>
      <c r="M209" s="65">
        <f t="shared" si="6"/>
        <v>189.00799999999998</v>
      </c>
      <c r="N209" s="65">
        <f t="shared" si="6"/>
        <v>18</v>
      </c>
      <c r="O209" s="65">
        <f t="shared" si="6"/>
        <v>1250</v>
      </c>
      <c r="P209" s="65">
        <f t="shared" si="6"/>
        <v>256</v>
      </c>
      <c r="Q209" s="65">
        <f t="shared" si="6"/>
        <v>277.44000000000005</v>
      </c>
      <c r="R209" s="65">
        <f t="shared" si="6"/>
        <v>-23.669999999999959</v>
      </c>
      <c r="S209" s="65">
        <f t="shared" si="6"/>
        <v>-60</v>
      </c>
      <c r="T209" s="65">
        <f t="shared" si="6"/>
        <v>-1091.3300000000002</v>
      </c>
      <c r="U209" s="65">
        <f t="shared" si="6"/>
        <v>-199.74</v>
      </c>
      <c r="V209" s="65">
        <f t="shared" si="6"/>
        <v>-443.69000000000051</v>
      </c>
      <c r="W209" s="65">
        <f t="shared" si="6"/>
        <v>4000</v>
      </c>
      <c r="X209" s="65">
        <f t="shared" si="6"/>
        <v>-1158.5500000000002</v>
      </c>
      <c r="Y209" s="65">
        <f t="shared" si="6"/>
        <v>800</v>
      </c>
      <c r="Z209" s="65">
        <f t="shared" si="6"/>
        <v>-288.26</v>
      </c>
      <c r="AA209" s="65">
        <f t="shared" si="6"/>
        <v>330</v>
      </c>
      <c r="AB209" s="65">
        <f t="shared" si="6"/>
        <v>1988.01</v>
      </c>
      <c r="AC209" s="65">
        <f t="shared" si="6"/>
        <v>-40</v>
      </c>
      <c r="AD209" s="41">
        <f t="shared" si="6"/>
        <v>6531.9060000000127</v>
      </c>
      <c r="AE209" s="34">
        <f>AE3-AE205</f>
        <v>15702.49</v>
      </c>
      <c r="AF209" s="34">
        <f>AF3-AF205</f>
        <v>0</v>
      </c>
      <c r="AG209" s="34">
        <f>AG3-AG205</f>
        <v>11820.18</v>
      </c>
      <c r="AH209" s="34">
        <f>AH3-AH205</f>
        <v>15357.55</v>
      </c>
      <c r="AI209" s="19" t="s">
        <v>134</v>
      </c>
      <c r="AJ209" s="19"/>
    </row>
    <row r="210" spans="1:36" ht="14.25" customHeight="1">
      <c r="C210" s="12"/>
      <c r="D210" s="12"/>
      <c r="F210" s="13"/>
      <c r="G210" s="13"/>
      <c r="H210" s="13"/>
      <c r="Z210"/>
      <c r="AE210" s="19"/>
      <c r="AF210" s="19"/>
      <c r="AG210" s="19"/>
      <c r="AH210" s="19"/>
    </row>
    <row r="211" spans="1:36" ht="13.2">
      <c r="A211" s="11"/>
      <c r="AE211" s="19"/>
      <c r="AF211" s="19"/>
      <c r="AG211" s="19"/>
      <c r="AH211" s="19"/>
    </row>
    <row r="212" spans="1:36" ht="13.8" thickBot="1">
      <c r="AE212" s="19"/>
      <c r="AF212" s="19"/>
      <c r="AG212" s="19"/>
      <c r="AH212" s="19"/>
    </row>
    <row r="213" spans="1:36" ht="13.2">
      <c r="AE213" s="131" t="s">
        <v>108</v>
      </c>
      <c r="AF213" s="132">
        <v>10000</v>
      </c>
      <c r="AG213" s="19"/>
      <c r="AH213" s="19"/>
    </row>
    <row r="214" spans="1:36" ht="13.2">
      <c r="AE214" s="133" t="s">
        <v>109</v>
      </c>
      <c r="AF214" s="134">
        <v>3000</v>
      </c>
      <c r="AG214" s="19"/>
      <c r="AH214" s="19"/>
    </row>
    <row r="215" spans="1:36" ht="26.4">
      <c r="AE215" s="133" t="s">
        <v>110</v>
      </c>
      <c r="AF215" s="134">
        <v>6000</v>
      </c>
      <c r="AG215" s="19"/>
      <c r="AH215" s="19"/>
    </row>
    <row r="216" spans="1:36" ht="13.8" thickBot="1">
      <c r="AE216" s="135" t="s">
        <v>111</v>
      </c>
      <c r="AF216" s="136">
        <v>4000</v>
      </c>
      <c r="AG216" s="19"/>
      <c r="AH216" s="19"/>
    </row>
    <row r="217" spans="1:36" ht="13.2">
      <c r="AE217" s="19"/>
      <c r="AF217" s="143"/>
      <c r="AG217" s="19"/>
      <c r="AH217" s="19"/>
    </row>
    <row r="218" spans="1:36" ht="13.2">
      <c r="AE218" s="19" t="s">
        <v>115</v>
      </c>
      <c r="AF218" s="144">
        <v>1000</v>
      </c>
      <c r="AG218" s="19"/>
      <c r="AH218" s="19"/>
    </row>
    <row r="219" spans="1:36" ht="13.2">
      <c r="AE219" s="19"/>
      <c r="AF219" s="144"/>
      <c r="AG219" s="19"/>
      <c r="AH219" s="19"/>
    </row>
    <row r="220" spans="1:36" ht="13.2">
      <c r="AE220" s="19"/>
      <c r="AF220" s="144"/>
      <c r="AG220" s="19"/>
      <c r="AH220" s="19"/>
    </row>
    <row r="221" spans="1:36" ht="26.4">
      <c r="AE221" s="19" t="s">
        <v>116</v>
      </c>
      <c r="AF221" s="144">
        <f>SUM(AF213:AF218)</f>
        <v>24000</v>
      </c>
      <c r="AG221" s="19">
        <f>SUM(AG209:AH209)</f>
        <v>27177.73</v>
      </c>
      <c r="AH221" s="142">
        <f>AG221-AF221</f>
        <v>3177.7299999999996</v>
      </c>
    </row>
    <row r="222" spans="1:36" ht="13.2">
      <c r="AE222" s="19"/>
      <c r="AF222" s="19"/>
      <c r="AG222" s="19"/>
      <c r="AH222" s="19"/>
    </row>
    <row r="223" spans="1:36" ht="13.2">
      <c r="AE223" s="19"/>
      <c r="AF223" s="19"/>
      <c r="AG223" s="19"/>
      <c r="AH223" s="19"/>
    </row>
    <row r="224" spans="1:36" ht="13.2">
      <c r="AE224" s="19"/>
      <c r="AF224" s="19"/>
      <c r="AG224" s="19"/>
      <c r="AH224" s="19"/>
    </row>
    <row r="225" spans="31:34" ht="13.2">
      <c r="AE225" s="19"/>
      <c r="AF225" s="19"/>
      <c r="AG225" s="19"/>
      <c r="AH225" s="19"/>
    </row>
    <row r="226" spans="31:34" ht="13.2"/>
    <row r="227" spans="31:34" ht="13.2"/>
    <row r="228" spans="31:34" ht="13.2"/>
    <row r="229" spans="31:34" ht="13.2"/>
    <row r="230" spans="31:34" ht="13.2"/>
    <row r="231" spans="31:34" ht="13.2"/>
    <row r="232" spans="31:34" ht="13.2"/>
    <row r="233" spans="31:34" ht="13.2"/>
    <row r="234" spans="31:34" ht="13.2"/>
    <row r="235" spans="31:34" ht="13.2"/>
    <row r="236" spans="31:34" ht="13.2"/>
    <row r="237" spans="31:34" ht="13.2"/>
    <row r="238" spans="31:34" ht="13.2"/>
    <row r="239" spans="31:34" ht="13.2"/>
    <row r="240" spans="31:34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</sheetData>
  <autoFilter ref="A2:AJ134" xr:uid="{CAB81C36-E5FC-4CBF-844F-EF6D3E02048A}"/>
  <mergeCells count="5">
    <mergeCell ref="AE1:AH1"/>
    <mergeCell ref="E1:J1"/>
    <mergeCell ref="Z1:AA1"/>
    <mergeCell ref="K1:R1"/>
    <mergeCell ref="S1:Y1"/>
  </mergeCells>
  <pageMargins left="0.25" right="0.25" top="0.75" bottom="0.75" header="0" footer="0"/>
  <pageSetup paperSize="9" scale="68" orientation="landscape" r:id="rId1"/>
  <ignoredErrors>
    <ignoredError sqref="AD4:AD87 AD88:AD2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39" customWidth="1"/>
    <col min="3" max="3" width="9.109375" style="12"/>
    <col min="4" max="4" width="16.6640625" style="12" customWidth="1"/>
    <col min="5" max="5" width="9.109375" style="35"/>
    <col min="6" max="6" width="9.109375" style="38"/>
    <col min="7" max="9" width="9.109375" style="35"/>
  </cols>
  <sheetData>
    <row r="1" spans="1:8">
      <c r="B1" s="37"/>
      <c r="C1" s="37" t="s">
        <v>32</v>
      </c>
      <c r="D1" s="37" t="s">
        <v>46</v>
      </c>
      <c r="F1" s="37"/>
      <c r="G1" s="37" t="s">
        <v>32</v>
      </c>
      <c r="H1" s="37" t="s">
        <v>46</v>
      </c>
    </row>
    <row r="2" spans="1:8" ht="26.4">
      <c r="A2" s="28" t="s">
        <v>41</v>
      </c>
      <c r="B2" s="37">
        <v>1</v>
      </c>
      <c r="C2" s="34">
        <v>15</v>
      </c>
      <c r="D2" s="29"/>
      <c r="E2" s="36" t="s">
        <v>48</v>
      </c>
      <c r="F2" s="189">
        <v>1</v>
      </c>
      <c r="G2" s="190">
        <v>35.630000000000003</v>
      </c>
      <c r="H2" s="30"/>
    </row>
    <row r="3" spans="1:8">
      <c r="B3" s="37">
        <v>2</v>
      </c>
      <c r="C3" s="34">
        <v>4.13</v>
      </c>
      <c r="D3" s="29"/>
      <c r="F3" s="189"/>
      <c r="G3" s="190"/>
      <c r="H3" s="30"/>
    </row>
    <row r="4" spans="1:8">
      <c r="B4" s="37">
        <v>3</v>
      </c>
      <c r="C4" s="29"/>
      <c r="D4" s="29">
        <v>7.5</v>
      </c>
      <c r="F4" s="40">
        <v>2</v>
      </c>
      <c r="G4" s="31">
        <v>24.75</v>
      </c>
      <c r="H4" s="30"/>
    </row>
    <row r="5" spans="1:8">
      <c r="B5" s="37">
        <v>4</v>
      </c>
      <c r="C5" s="47">
        <v>6.38</v>
      </c>
      <c r="D5" s="29"/>
      <c r="F5" s="40">
        <v>3</v>
      </c>
      <c r="G5" s="30"/>
      <c r="H5" s="31">
        <v>12.38</v>
      </c>
    </row>
    <row r="6" spans="1:8">
      <c r="B6" s="37">
        <v>5</v>
      </c>
      <c r="C6" s="47">
        <v>6.75</v>
      </c>
      <c r="D6" s="29"/>
      <c r="F6" s="40">
        <v>3</v>
      </c>
      <c r="G6" s="30"/>
      <c r="H6" s="31">
        <v>19.5</v>
      </c>
    </row>
    <row r="7" spans="1:8">
      <c r="B7" s="37">
        <v>6</v>
      </c>
      <c r="C7" s="34">
        <v>10.5</v>
      </c>
      <c r="D7" s="29"/>
      <c r="F7" s="40">
        <v>4</v>
      </c>
      <c r="G7" s="30"/>
      <c r="H7" s="31">
        <v>75</v>
      </c>
    </row>
    <row r="8" spans="1:8">
      <c r="B8" s="37">
        <v>7</v>
      </c>
      <c r="C8" s="29"/>
      <c r="D8" s="29">
        <v>10.130000000000001</v>
      </c>
      <c r="F8" s="40">
        <v>5</v>
      </c>
      <c r="G8" s="31">
        <v>21.38</v>
      </c>
      <c r="H8" s="30"/>
    </row>
    <row r="9" spans="1:8">
      <c r="B9" s="37">
        <v>8</v>
      </c>
      <c r="C9" s="34">
        <v>12.38</v>
      </c>
      <c r="D9" s="29"/>
      <c r="F9" s="40">
        <v>6</v>
      </c>
      <c r="G9" s="31">
        <v>13.13</v>
      </c>
      <c r="H9" s="30"/>
    </row>
    <row r="10" spans="1:8">
      <c r="B10" s="37">
        <v>9</v>
      </c>
      <c r="C10" s="34">
        <v>12.75</v>
      </c>
      <c r="D10" s="29"/>
      <c r="F10" s="40">
        <v>7</v>
      </c>
      <c r="G10" s="31">
        <v>17.63</v>
      </c>
      <c r="H10" s="30"/>
    </row>
    <row r="11" spans="1:8">
      <c r="B11" s="37">
        <v>10</v>
      </c>
      <c r="C11" s="34">
        <v>14.63</v>
      </c>
      <c r="D11" s="29"/>
      <c r="F11" s="40">
        <v>8</v>
      </c>
      <c r="G11" s="31">
        <v>15.75</v>
      </c>
      <c r="H11" s="30"/>
    </row>
    <row r="12" spans="1:8">
      <c r="B12" s="37">
        <v>11</v>
      </c>
      <c r="C12" s="34">
        <v>9.3800000000000008</v>
      </c>
      <c r="D12" s="29"/>
      <c r="F12" s="40" t="s">
        <v>49</v>
      </c>
      <c r="G12" s="30"/>
      <c r="H12" s="31">
        <v>13.88</v>
      </c>
    </row>
    <row r="13" spans="1:8">
      <c r="B13" s="37">
        <v>12</v>
      </c>
      <c r="C13" s="34">
        <v>8.25</v>
      </c>
      <c r="D13" s="29"/>
      <c r="F13" s="40" t="s">
        <v>50</v>
      </c>
      <c r="G13" s="30"/>
      <c r="H13" s="31">
        <v>13.5</v>
      </c>
    </row>
    <row r="14" spans="1:8">
      <c r="B14" s="37">
        <v>13</v>
      </c>
      <c r="C14" s="47">
        <v>13.13</v>
      </c>
      <c r="D14" s="29"/>
      <c r="F14" s="40" t="s">
        <v>51</v>
      </c>
      <c r="G14" s="31">
        <v>13.88</v>
      </c>
      <c r="H14" s="30"/>
    </row>
    <row r="15" spans="1:8">
      <c r="B15" s="37">
        <v>14</v>
      </c>
      <c r="C15" s="34">
        <v>9.75</v>
      </c>
      <c r="D15" s="29"/>
      <c r="F15" s="37"/>
      <c r="G15" s="32"/>
      <c r="H15" s="32"/>
    </row>
    <row r="16" spans="1:8">
      <c r="B16" s="37">
        <v>15</v>
      </c>
      <c r="C16" s="34">
        <v>9.75</v>
      </c>
      <c r="D16" s="29"/>
      <c r="F16" s="37"/>
      <c r="G16" s="32"/>
      <c r="H16" s="32"/>
    </row>
    <row r="17" spans="2:8">
      <c r="B17" s="37">
        <v>16</v>
      </c>
      <c r="C17" s="34">
        <v>8.6300000000000008</v>
      </c>
      <c r="D17" s="29"/>
      <c r="F17" s="37"/>
      <c r="G17" s="32"/>
      <c r="H17" s="32"/>
    </row>
    <row r="18" spans="2:8">
      <c r="B18" s="37">
        <v>17</v>
      </c>
      <c r="C18" s="51">
        <v>9.75</v>
      </c>
      <c r="D18" s="29"/>
      <c r="F18" s="37"/>
      <c r="G18" s="32"/>
      <c r="H18" s="32"/>
    </row>
    <row r="19" spans="2:8">
      <c r="B19" s="37">
        <v>18</v>
      </c>
      <c r="C19" s="34">
        <v>21.38</v>
      </c>
      <c r="D19" s="29"/>
      <c r="F19" s="37"/>
      <c r="G19" s="32"/>
      <c r="H19" s="32"/>
    </row>
    <row r="20" spans="2:8">
      <c r="B20" s="37" t="s">
        <v>42</v>
      </c>
      <c r="C20" s="34">
        <v>12.75</v>
      </c>
      <c r="D20" s="29"/>
      <c r="F20" s="37"/>
      <c r="G20" s="32"/>
      <c r="H20" s="32"/>
    </row>
    <row r="21" spans="2:8">
      <c r="B21" s="37" t="s">
        <v>43</v>
      </c>
      <c r="C21" s="34">
        <v>12.75</v>
      </c>
      <c r="D21" s="29"/>
      <c r="F21" s="37"/>
      <c r="G21" s="32"/>
      <c r="H21" s="32"/>
    </row>
    <row r="22" spans="2:8">
      <c r="B22" s="37">
        <v>20</v>
      </c>
      <c r="C22" s="52"/>
      <c r="D22" s="29">
        <v>9.75</v>
      </c>
      <c r="F22" s="37"/>
      <c r="G22" s="32"/>
      <c r="H22" s="32"/>
    </row>
    <row r="23" spans="2:8">
      <c r="B23" s="37">
        <v>21</v>
      </c>
      <c r="C23" s="34">
        <v>9</v>
      </c>
      <c r="D23" s="29"/>
      <c r="F23" s="37"/>
      <c r="G23" s="32"/>
      <c r="H23" s="32"/>
    </row>
    <row r="24" spans="2:8">
      <c r="B24" s="37">
        <v>22</v>
      </c>
      <c r="C24" s="34">
        <v>8.6300000000000008</v>
      </c>
      <c r="D24" s="29"/>
      <c r="F24" s="37"/>
      <c r="G24" s="32"/>
      <c r="H24" s="32"/>
    </row>
    <row r="25" spans="2:8">
      <c r="B25" s="37">
        <v>23</v>
      </c>
      <c r="C25" s="34">
        <v>8.6300000000000008</v>
      </c>
      <c r="D25" s="29"/>
      <c r="F25" s="37"/>
      <c r="G25" s="32"/>
      <c r="H25" s="32"/>
    </row>
    <row r="26" spans="2:8">
      <c r="B26" s="37">
        <v>24</v>
      </c>
      <c r="C26" s="47">
        <v>9.75</v>
      </c>
      <c r="D26" s="29"/>
      <c r="F26" s="37"/>
      <c r="G26" s="32"/>
      <c r="H26" s="32"/>
    </row>
    <row r="27" spans="2:8">
      <c r="B27" s="37">
        <v>25</v>
      </c>
      <c r="C27" s="29"/>
      <c r="D27" s="29">
        <v>19.5</v>
      </c>
      <c r="F27" s="37"/>
      <c r="G27" s="32"/>
      <c r="H27" s="32"/>
    </row>
    <row r="28" spans="2:8">
      <c r="B28" s="37" t="s">
        <v>44</v>
      </c>
      <c r="C28" s="34">
        <v>10.88</v>
      </c>
      <c r="D28" s="29"/>
      <c r="F28" s="37"/>
      <c r="G28" s="32"/>
      <c r="H28" s="32"/>
    </row>
    <row r="29" spans="2:8">
      <c r="B29" s="37" t="s">
        <v>45</v>
      </c>
      <c r="C29" s="34">
        <v>10.88</v>
      </c>
      <c r="D29" s="29"/>
      <c r="F29" s="37"/>
      <c r="G29" s="32"/>
      <c r="H29" s="32"/>
    </row>
    <row r="30" spans="2:8">
      <c r="B30" s="37">
        <v>27</v>
      </c>
      <c r="C30" s="34">
        <v>15</v>
      </c>
      <c r="D30" s="29"/>
      <c r="F30" s="37"/>
      <c r="G30" s="32"/>
      <c r="H30" s="32"/>
    </row>
    <row r="31" spans="2:8">
      <c r="B31" s="37">
        <v>28</v>
      </c>
      <c r="C31" s="34">
        <v>37.130000000000003</v>
      </c>
      <c r="D31" s="29"/>
      <c r="F31" s="37"/>
      <c r="G31" s="32"/>
      <c r="H31" s="32"/>
    </row>
    <row r="32" spans="2:8">
      <c r="B32" s="37">
        <v>29</v>
      </c>
      <c r="C32" s="34">
        <v>9.75</v>
      </c>
      <c r="D32" s="29"/>
      <c r="F32" s="37"/>
      <c r="G32" s="32"/>
      <c r="H32" s="32"/>
    </row>
    <row r="33" spans="2:9">
      <c r="B33" s="37">
        <v>30</v>
      </c>
      <c r="C33" s="34">
        <v>9.3800000000000008</v>
      </c>
      <c r="D33" s="29"/>
      <c r="F33" s="37"/>
      <c r="G33" s="32"/>
      <c r="H33" s="32"/>
    </row>
    <row r="34" spans="2:9">
      <c r="B34" s="37" t="s">
        <v>47</v>
      </c>
      <c r="C34" s="34">
        <v>52.13</v>
      </c>
      <c r="D34" s="29"/>
      <c r="F34" s="37"/>
      <c r="G34" s="32"/>
      <c r="H34" s="32"/>
    </row>
    <row r="35" spans="2:9" ht="13.8" thickBot="1">
      <c r="B35" s="38"/>
      <c r="C35" s="42">
        <f>SUM(C2:C34)</f>
        <v>379.19999999999993</v>
      </c>
      <c r="D35" s="33">
        <f>SUM(D2:D34)</f>
        <v>46.88</v>
      </c>
      <c r="F35" s="37"/>
      <c r="G35" s="43">
        <f>SUM(G2:G34)</f>
        <v>142.14999999999998</v>
      </c>
      <c r="H35" s="32">
        <f>SUM(H2:H34)</f>
        <v>134.26</v>
      </c>
    </row>
    <row r="36" spans="2:9" ht="13.8" thickTop="1"/>
    <row r="38" spans="2:9" ht="26.4">
      <c r="B38" s="39" t="s">
        <v>52</v>
      </c>
      <c r="C38" s="44">
        <f>C35+G35</f>
        <v>521.34999999999991</v>
      </c>
    </row>
    <row r="40" spans="2:9">
      <c r="B40" s="39" t="s">
        <v>46</v>
      </c>
      <c r="C40" s="12">
        <f>D35+H35</f>
        <v>181.14</v>
      </c>
      <c r="D40" s="12" t="s">
        <v>53</v>
      </c>
    </row>
    <row r="42" spans="2:9" s="25" customFormat="1" ht="26.4">
      <c r="B42" s="39" t="s">
        <v>55</v>
      </c>
      <c r="C42" s="48">
        <f>C26+C22+C14+C6+C5</f>
        <v>36.010000000000005</v>
      </c>
      <c r="D42" s="12"/>
      <c r="E42" s="35"/>
      <c r="F42" s="38"/>
      <c r="G42" s="35"/>
      <c r="H42" s="35"/>
      <c r="I42" s="35"/>
    </row>
    <row r="43" spans="2:9" ht="13.8" thickBot="1"/>
    <row r="44" spans="2:9" ht="13.8" thickBot="1">
      <c r="B44" s="53" t="s">
        <v>12</v>
      </c>
      <c r="C44" s="54">
        <f>C38-C42</f>
        <v>485.33999999999992</v>
      </c>
      <c r="D44" s="55" t="s">
        <v>56</v>
      </c>
    </row>
    <row r="46" spans="2:9">
      <c r="B46" s="39" t="s">
        <v>54</v>
      </c>
      <c r="C46" s="45">
        <v>700</v>
      </c>
      <c r="D46" s="56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2" customWidth="1"/>
  </cols>
  <sheetData>
    <row r="1" spans="1:6">
      <c r="A1" s="3"/>
      <c r="B1" s="4" t="s">
        <v>15</v>
      </c>
      <c r="C1" s="1"/>
      <c r="D1" s="1"/>
      <c r="E1" s="1"/>
      <c r="F1" s="2"/>
    </row>
    <row r="2" spans="1:6">
      <c r="A2" s="5"/>
      <c r="B2" s="6"/>
      <c r="C2" s="7"/>
      <c r="D2" s="7"/>
      <c r="E2" s="7"/>
      <c r="F2" s="50"/>
    </row>
    <row r="3" spans="1:6">
      <c r="A3" s="8" t="s">
        <v>0</v>
      </c>
      <c r="B3" s="10" t="s">
        <v>6</v>
      </c>
      <c r="C3" s="9" t="s">
        <v>16</v>
      </c>
      <c r="D3" s="10" t="s">
        <v>17</v>
      </c>
      <c r="E3" s="10" t="s">
        <v>19</v>
      </c>
      <c r="F3" s="15" t="s">
        <v>18</v>
      </c>
    </row>
    <row r="4" spans="1:6">
      <c r="A4" s="16"/>
      <c r="B4" s="37">
        <v>1</v>
      </c>
      <c r="D4" s="34">
        <v>15</v>
      </c>
      <c r="E4" s="22" t="s">
        <v>28</v>
      </c>
    </row>
    <row r="5" spans="1:6">
      <c r="A5" s="16"/>
      <c r="B5" s="37">
        <v>2</v>
      </c>
      <c r="D5" s="34">
        <v>4.13</v>
      </c>
      <c r="E5" s="22" t="s">
        <v>28</v>
      </c>
    </row>
    <row r="6" spans="1:6">
      <c r="A6" s="16"/>
      <c r="B6" s="37">
        <v>4</v>
      </c>
      <c r="D6" s="47">
        <v>6.38</v>
      </c>
      <c r="E6" s="22" t="s">
        <v>28</v>
      </c>
    </row>
    <row r="7" spans="1:6">
      <c r="A7" s="16"/>
      <c r="B7" s="37">
        <v>5</v>
      </c>
      <c r="D7" s="47">
        <v>6.75</v>
      </c>
      <c r="E7" s="22" t="s">
        <v>28</v>
      </c>
    </row>
    <row r="8" spans="1:6">
      <c r="A8" s="16"/>
      <c r="B8" s="37">
        <v>6</v>
      </c>
      <c r="D8" s="34">
        <v>10.5</v>
      </c>
      <c r="E8" s="22" t="s">
        <v>28</v>
      </c>
    </row>
    <row r="9" spans="1:6">
      <c r="A9" s="16"/>
      <c r="B9" s="37">
        <v>8</v>
      </c>
      <c r="D9" s="34">
        <v>12.38</v>
      </c>
      <c r="E9" s="22" t="s">
        <v>28</v>
      </c>
    </row>
    <row r="10" spans="1:6">
      <c r="A10" s="16"/>
      <c r="B10" s="37">
        <v>9</v>
      </c>
      <c r="D10" s="34">
        <v>12.75</v>
      </c>
      <c r="E10" s="22" t="s">
        <v>28</v>
      </c>
    </row>
    <row r="11" spans="1:6">
      <c r="A11" s="16"/>
      <c r="B11" s="37">
        <v>10</v>
      </c>
      <c r="D11" s="34">
        <v>14.63</v>
      </c>
      <c r="E11" s="22" t="s">
        <v>28</v>
      </c>
    </row>
    <row r="12" spans="1:6">
      <c r="A12" s="16"/>
      <c r="B12" s="37">
        <v>11</v>
      </c>
      <c r="D12" s="34">
        <v>9.3800000000000008</v>
      </c>
      <c r="E12" s="22" t="s">
        <v>28</v>
      </c>
    </row>
    <row r="13" spans="1:6">
      <c r="A13" s="16"/>
      <c r="B13" s="37">
        <v>12</v>
      </c>
      <c r="D13" s="34">
        <v>8.25</v>
      </c>
      <c r="E13" s="22" t="s">
        <v>28</v>
      </c>
    </row>
    <row r="14" spans="1:6">
      <c r="A14" s="16"/>
      <c r="B14" s="37">
        <v>13</v>
      </c>
      <c r="D14" s="47">
        <v>13.13</v>
      </c>
      <c r="E14" s="22" t="s">
        <v>28</v>
      </c>
    </row>
    <row r="15" spans="1:6">
      <c r="A15" s="16"/>
      <c r="B15" s="37">
        <v>14</v>
      </c>
      <c r="D15" s="34">
        <v>9.75</v>
      </c>
      <c r="E15" s="22" t="s">
        <v>28</v>
      </c>
    </row>
    <row r="16" spans="1:6">
      <c r="A16" s="16"/>
      <c r="B16" s="37">
        <v>15</v>
      </c>
      <c r="D16" s="34">
        <v>9.75</v>
      </c>
      <c r="E16" s="22" t="s">
        <v>28</v>
      </c>
    </row>
    <row r="17" spans="1:5">
      <c r="A17" s="16"/>
      <c r="B17" s="37">
        <v>16</v>
      </c>
      <c r="D17" s="34">
        <v>8.6300000000000008</v>
      </c>
      <c r="E17" s="22" t="s">
        <v>28</v>
      </c>
    </row>
    <row r="18" spans="1:5">
      <c r="A18" s="16"/>
      <c r="B18" s="37">
        <v>17</v>
      </c>
      <c r="D18" s="46">
        <v>9.75</v>
      </c>
      <c r="E18" s="22" t="s">
        <v>28</v>
      </c>
    </row>
    <row r="19" spans="1:5">
      <c r="A19" s="16"/>
      <c r="B19" s="37">
        <v>18</v>
      </c>
      <c r="D19" s="34">
        <v>21.38</v>
      </c>
      <c r="E19" s="22" t="s">
        <v>28</v>
      </c>
    </row>
    <row r="20" spans="1:5">
      <c r="A20" s="16"/>
      <c r="B20" s="37" t="s">
        <v>42</v>
      </c>
      <c r="D20" s="34">
        <v>12.75</v>
      </c>
      <c r="E20" s="22" t="s">
        <v>28</v>
      </c>
    </row>
    <row r="21" spans="1:5">
      <c r="A21" s="16"/>
      <c r="B21" s="37" t="s">
        <v>43</v>
      </c>
      <c r="D21" s="34">
        <v>12.75</v>
      </c>
      <c r="E21" s="22" t="s">
        <v>28</v>
      </c>
    </row>
    <row r="22" spans="1:5">
      <c r="A22" s="16"/>
      <c r="B22" s="37">
        <v>20</v>
      </c>
      <c r="D22" s="47">
        <v>9.75</v>
      </c>
      <c r="E22" s="22" t="s">
        <v>28</v>
      </c>
    </row>
    <row r="23" spans="1:5">
      <c r="A23" s="16"/>
      <c r="B23" s="37">
        <v>21</v>
      </c>
      <c r="D23" s="34">
        <v>9</v>
      </c>
      <c r="E23" s="22" t="s">
        <v>28</v>
      </c>
    </row>
    <row r="24" spans="1:5">
      <c r="A24" s="16"/>
      <c r="B24" s="37">
        <v>22</v>
      </c>
      <c r="D24" s="34">
        <v>8.6300000000000008</v>
      </c>
      <c r="E24" s="22" t="s">
        <v>28</v>
      </c>
    </row>
    <row r="25" spans="1:5">
      <c r="A25" s="16"/>
      <c r="B25" s="37">
        <v>23</v>
      </c>
      <c r="D25" s="34">
        <v>8.6300000000000008</v>
      </c>
      <c r="E25" s="22" t="s">
        <v>28</v>
      </c>
    </row>
    <row r="26" spans="1:5">
      <c r="A26" s="16"/>
      <c r="B26" s="37">
        <v>24</v>
      </c>
      <c r="D26" s="47">
        <v>9.75</v>
      </c>
      <c r="E26" s="22" t="s">
        <v>28</v>
      </c>
    </row>
    <row r="27" spans="1:5">
      <c r="A27" s="16"/>
      <c r="B27" s="37" t="s">
        <v>44</v>
      </c>
      <c r="D27" s="34">
        <v>10.88</v>
      </c>
      <c r="E27" s="22" t="s">
        <v>28</v>
      </c>
    </row>
    <row r="28" spans="1:5">
      <c r="A28" s="16"/>
      <c r="B28" s="37" t="s">
        <v>45</v>
      </c>
      <c r="D28" s="34">
        <v>10.88</v>
      </c>
      <c r="E28" s="22" t="s">
        <v>28</v>
      </c>
    </row>
    <row r="29" spans="1:5">
      <c r="A29" s="16"/>
      <c r="B29" s="37">
        <v>27</v>
      </c>
      <c r="D29" s="34">
        <v>15</v>
      </c>
      <c r="E29" s="22" t="s">
        <v>28</v>
      </c>
    </row>
    <row r="30" spans="1:5">
      <c r="A30" s="16"/>
      <c r="B30" s="37">
        <v>28</v>
      </c>
      <c r="D30" s="34">
        <v>37.130000000000003</v>
      </c>
      <c r="E30" s="22" t="s">
        <v>28</v>
      </c>
    </row>
    <row r="31" spans="1:5">
      <c r="A31" s="16"/>
      <c r="B31" s="37">
        <v>29</v>
      </c>
      <c r="D31" s="34">
        <v>9.75</v>
      </c>
      <c r="E31" s="22" t="s">
        <v>28</v>
      </c>
    </row>
    <row r="32" spans="1:5">
      <c r="A32" s="16"/>
      <c r="B32" s="37">
        <v>30</v>
      </c>
      <c r="D32" s="34">
        <v>9.3800000000000008</v>
      </c>
      <c r="E32" s="22" t="s">
        <v>28</v>
      </c>
    </row>
    <row r="33" spans="1:5">
      <c r="A33" s="16"/>
      <c r="B33" s="37" t="s">
        <v>47</v>
      </c>
      <c r="D33" s="34">
        <v>52.13</v>
      </c>
      <c r="E33" s="22" t="s">
        <v>28</v>
      </c>
    </row>
    <row r="34" spans="1:5">
      <c r="A34" s="16"/>
      <c r="B34" s="40">
        <v>1</v>
      </c>
      <c r="D34" s="49">
        <v>35.630000000000003</v>
      </c>
      <c r="E34" s="22" t="s">
        <v>28</v>
      </c>
    </row>
    <row r="35" spans="1:5">
      <c r="A35" s="16"/>
      <c r="B35" s="40">
        <v>2</v>
      </c>
      <c r="D35" s="49">
        <v>24.75</v>
      </c>
      <c r="E35" s="22" t="s">
        <v>28</v>
      </c>
    </row>
    <row r="36" spans="1:5">
      <c r="A36" s="16"/>
      <c r="B36" s="40">
        <v>5</v>
      </c>
      <c r="D36" s="49">
        <v>21.38</v>
      </c>
      <c r="E36" s="22" t="s">
        <v>28</v>
      </c>
    </row>
    <row r="37" spans="1:5">
      <c r="A37" s="16"/>
      <c r="B37" s="40">
        <v>6</v>
      </c>
      <c r="D37" s="49">
        <v>13.13</v>
      </c>
      <c r="E37" s="22" t="s">
        <v>28</v>
      </c>
    </row>
    <row r="38" spans="1:5">
      <c r="A38" s="16"/>
      <c r="B38" s="40">
        <v>7</v>
      </c>
      <c r="D38" s="49">
        <v>17.63</v>
      </c>
      <c r="E38" s="22" t="s">
        <v>28</v>
      </c>
    </row>
    <row r="39" spans="1:5">
      <c r="A39" s="16"/>
      <c r="B39" s="40">
        <v>8</v>
      </c>
      <c r="D39" s="49">
        <v>15.75</v>
      </c>
      <c r="E39" s="22" t="s">
        <v>28</v>
      </c>
    </row>
    <row r="40" spans="1:5">
      <c r="A40" s="16"/>
      <c r="B40" s="40" t="s">
        <v>51</v>
      </c>
      <c r="D40" s="49">
        <v>13.88</v>
      </c>
      <c r="E40" s="2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 to 2020-2021 Precept</vt:lpstr>
      <vt:lpstr> Budget Performance 2020-21</vt:lpstr>
      <vt:lpstr>Allotment Rents</vt:lpstr>
      <vt:lpstr>Invoice Raised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2021-01-10T22:07:25Z</cp:lastPrinted>
  <dcterms:created xsi:type="dcterms:W3CDTF">2019-04-12T15:29:38Z</dcterms:created>
  <dcterms:modified xsi:type="dcterms:W3CDTF">2021-01-20T22:48:33Z</dcterms:modified>
</cp:coreProperties>
</file>